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1475" windowHeight="544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Q79" i="1" l="1"/>
  <c r="N79" i="1"/>
  <c r="E79" i="1"/>
  <c r="E78" i="1"/>
  <c r="E77" i="1"/>
  <c r="E76" i="1"/>
  <c r="E75" i="1"/>
  <c r="E74" i="1"/>
  <c r="E73" i="1"/>
  <c r="E72" i="1"/>
  <c r="H68" i="1"/>
  <c r="H67" i="1"/>
  <c r="C67" i="1"/>
  <c r="B67" i="1"/>
  <c r="J65" i="1"/>
  <c r="J64" i="1"/>
  <c r="H64" i="1"/>
  <c r="F64" i="1"/>
  <c r="E64" i="1"/>
  <c r="H63" i="1"/>
  <c r="F63" i="1"/>
  <c r="C63" i="1"/>
  <c r="B63" i="1"/>
  <c r="L61" i="1"/>
  <c r="H60" i="1"/>
  <c r="H59" i="1"/>
  <c r="C59" i="1"/>
  <c r="B59" i="1"/>
  <c r="J57" i="1"/>
  <c r="J56" i="1"/>
  <c r="H56" i="1"/>
  <c r="H55" i="1"/>
  <c r="C55" i="1"/>
  <c r="B55" i="1"/>
  <c r="N54" i="1"/>
  <c r="N53" i="1"/>
  <c r="H52" i="1"/>
  <c r="H51" i="1"/>
  <c r="C51" i="1"/>
  <c r="B51" i="1"/>
  <c r="J49" i="1"/>
  <c r="J48" i="1"/>
  <c r="H48" i="1"/>
  <c r="H47" i="1"/>
  <c r="C47" i="1"/>
  <c r="B47" i="1"/>
  <c r="L45" i="1"/>
  <c r="H44" i="1"/>
  <c r="H43" i="1"/>
  <c r="C43" i="1"/>
  <c r="B43" i="1"/>
  <c r="J41" i="1"/>
  <c r="J40" i="1"/>
  <c r="H40" i="1"/>
  <c r="H39" i="1"/>
  <c r="C39" i="1"/>
  <c r="B39" i="1"/>
  <c r="P38" i="1"/>
  <c r="P37" i="1"/>
  <c r="H36" i="1"/>
  <c r="H35" i="1"/>
  <c r="C35" i="1"/>
  <c r="B35" i="1"/>
  <c r="J33" i="1"/>
  <c r="J32" i="1"/>
  <c r="H32" i="1"/>
  <c r="H31" i="1"/>
  <c r="C31" i="1"/>
  <c r="B31" i="1"/>
  <c r="L29" i="1"/>
  <c r="H28" i="1"/>
  <c r="H27" i="1"/>
  <c r="C27" i="1"/>
  <c r="B27" i="1"/>
  <c r="J25" i="1"/>
  <c r="J24" i="1"/>
  <c r="H24" i="1"/>
  <c r="H23" i="1"/>
  <c r="C23" i="1"/>
  <c r="B23" i="1"/>
  <c r="N22" i="1"/>
  <c r="N21" i="1"/>
  <c r="H20" i="1"/>
  <c r="H19" i="1"/>
  <c r="C19" i="1"/>
  <c r="B19" i="1"/>
  <c r="J17" i="1"/>
  <c r="J16" i="1"/>
  <c r="H16" i="1"/>
  <c r="H15" i="1"/>
  <c r="C15" i="1"/>
  <c r="B15" i="1"/>
  <c r="L13" i="1"/>
  <c r="H12" i="1"/>
  <c r="F12" i="1"/>
  <c r="E12" i="1"/>
  <c r="H11" i="1"/>
  <c r="F11" i="1"/>
  <c r="C11" i="1"/>
  <c r="B11" i="1"/>
  <c r="J9" i="1"/>
  <c r="J8" i="1"/>
  <c r="H8" i="1"/>
  <c r="H7" i="1"/>
  <c r="C7" i="1"/>
  <c r="B7" i="1"/>
  <c r="C5" i="1"/>
  <c r="A1" i="1"/>
</calcChain>
</file>

<file path=xl/comments1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  <family val="2"/>
          </rPr>
          <t xml:space="preserve">Before making the draw:
On the Boys Do Draw Prep-sheet did you:
- fill in DA, WC's?
- Sort?
If YES: continue making the draw
Otherwise: return to finish preparations
</t>
        </r>
      </text>
    </comment>
  </commentList>
</comments>
</file>

<file path=xl/sharedStrings.xml><?xml version="1.0" encoding="utf-8"?>
<sst xmlns="http://schemas.openxmlformats.org/spreadsheetml/2006/main" count="132" uniqueCount="107">
  <si>
    <t>BOYS DOUBLES</t>
  </si>
  <si>
    <t>CU</t>
  </si>
  <si>
    <t>MAIN DRAW (16)</t>
  </si>
  <si>
    <t>Week of</t>
  </si>
  <si>
    <t>City, Country</t>
  </si>
  <si>
    <t>Grade</t>
  </si>
  <si>
    <t>Tourn. ID</t>
  </si>
  <si>
    <t>St.</t>
  </si>
  <si>
    <t>Seed</t>
  </si>
  <si>
    <t>Family Name</t>
  </si>
  <si>
    <t>First name</t>
  </si>
  <si>
    <t>State</t>
  </si>
  <si>
    <t>2nd Round</t>
  </si>
  <si>
    <t>Semifinals</t>
  </si>
  <si>
    <t>Final</t>
  </si>
  <si>
    <t>Winners</t>
  </si>
  <si>
    <t>CHOUDARY</t>
  </si>
  <si>
    <t>B Rithvik</t>
  </si>
  <si>
    <t>SHARMA</t>
  </si>
  <si>
    <t>Sachhit</t>
  </si>
  <si>
    <t>Umpire</t>
  </si>
  <si>
    <t>CHOUDARY/SHARMA</t>
  </si>
  <si>
    <t>BYE</t>
  </si>
  <si>
    <t>KOSARAJU</t>
  </si>
  <si>
    <t>Harshit</t>
  </si>
  <si>
    <t>60 60</t>
  </si>
  <si>
    <t>ANNE</t>
  </si>
  <si>
    <t>Akash</t>
  </si>
  <si>
    <t>KASARAJU/ANNE</t>
  </si>
  <si>
    <t>KOTHARI</t>
  </si>
  <si>
    <t>Nihal</t>
  </si>
  <si>
    <t>60 64</t>
  </si>
  <si>
    <t>MEHRA</t>
  </si>
  <si>
    <t>Tejasvi</t>
  </si>
  <si>
    <t>KAMATH</t>
  </si>
  <si>
    <t>Madhwin</t>
  </si>
  <si>
    <t>SHAH</t>
  </si>
  <si>
    <t>Kushan</t>
  </si>
  <si>
    <t>DAS/GARUD</t>
  </si>
  <si>
    <t>DAS</t>
  </si>
  <si>
    <t>Terence</t>
  </si>
  <si>
    <t>61 63</t>
  </si>
  <si>
    <t>GARUD</t>
  </si>
  <si>
    <t>Neil</t>
  </si>
  <si>
    <t>PATEL</t>
  </si>
  <si>
    <t>Aniket</t>
  </si>
  <si>
    <t>62 62</t>
  </si>
  <si>
    <t>JASHNANI</t>
  </si>
  <si>
    <t>Arjun</t>
  </si>
  <si>
    <t>BAGADE/SABLE</t>
  </si>
  <si>
    <t>BAGADE</t>
  </si>
  <si>
    <t>Prasanna</t>
  </si>
  <si>
    <t>75 64</t>
  </si>
  <si>
    <t>SABLE</t>
  </si>
  <si>
    <t>Siddharth</t>
  </si>
  <si>
    <t>BHUJANG</t>
  </si>
  <si>
    <t>JAVIA</t>
  </si>
  <si>
    <t>Dev</t>
  </si>
  <si>
    <t>BHUJANG/JAVIA</t>
  </si>
  <si>
    <t>KHINVANSARA</t>
  </si>
  <si>
    <t>Raunak</t>
  </si>
  <si>
    <t>62 61</t>
  </si>
  <si>
    <t>BHAGTANI</t>
  </si>
  <si>
    <t>Vansh</t>
  </si>
  <si>
    <t>SHREYAS</t>
  </si>
  <si>
    <t>MD</t>
  </si>
  <si>
    <t>75 61</t>
  </si>
  <si>
    <t>Boopathy</t>
  </si>
  <si>
    <t>S</t>
  </si>
  <si>
    <t>SHREYAS/BOOPATHY</t>
  </si>
  <si>
    <t>ZAVERI</t>
  </si>
  <si>
    <t>Aryan</t>
  </si>
  <si>
    <t>64 75</t>
  </si>
  <si>
    <t>CUMMINGS</t>
  </si>
  <si>
    <t>Kyle</t>
  </si>
  <si>
    <t>AGARWAL</t>
  </si>
  <si>
    <t>Rishabh</t>
  </si>
  <si>
    <t>RAYYAN</t>
  </si>
  <si>
    <t>Sayyed</t>
  </si>
  <si>
    <t>KUDALE/BHALLA</t>
  </si>
  <si>
    <t>KUDALE</t>
  </si>
  <si>
    <t>Praneet</t>
  </si>
  <si>
    <t>63 62</t>
  </si>
  <si>
    <t>BHALLA</t>
  </si>
  <si>
    <t>Aman</t>
  </si>
  <si>
    <t>PATEL/PATEL</t>
  </si>
  <si>
    <t>Kevin</t>
  </si>
  <si>
    <t>Krish</t>
  </si>
  <si>
    <t>Acc. Ranking</t>
  </si>
  <si>
    <t>#</t>
  </si>
  <si>
    <t>Seeded teams</t>
  </si>
  <si>
    <t>Alternates</t>
  </si>
  <si>
    <t>Replacing</t>
  </si>
  <si>
    <t>Draw date/time:</t>
  </si>
  <si>
    <t>Rkg Date</t>
  </si>
  <si>
    <t>1</t>
  </si>
  <si>
    <t>Last Accepted team</t>
  </si>
  <si>
    <t>Top DA</t>
  </si>
  <si>
    <t>Last DA</t>
  </si>
  <si>
    <t>2</t>
  </si>
  <si>
    <t>Player representatives</t>
  </si>
  <si>
    <t>Seed ranking</t>
  </si>
  <si>
    <t>3</t>
  </si>
  <si>
    <t>MSLTA Referee's signature</t>
  </si>
  <si>
    <t>Top seed</t>
  </si>
  <si>
    <t>4</t>
  </si>
  <si>
    <t>Last seed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</si>
</sst>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Rs.&quot;\ * #,##0.00_ ;_ &quot;Rs.&quot;\ * \-#,##0.00_ ;_ &quot;Rs.&quot;\ * &quot;-&quot;??_ ;_ @_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color indexed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sz val="6"/>
      <name val="Arial"/>
      <family val="2"/>
    </font>
    <font>
      <sz val="6"/>
      <color indexed="9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42"/>
      <name val="Arial"/>
      <family val="2"/>
    </font>
    <font>
      <sz val="8.5"/>
      <color indexed="9"/>
      <name val="Arial"/>
      <family val="2"/>
    </font>
    <font>
      <i/>
      <sz val="8.5"/>
      <color indexed="9"/>
      <name val="Arial"/>
      <family val="2"/>
    </font>
    <font>
      <b/>
      <sz val="8.5"/>
      <color indexed="9"/>
      <name val="Arial"/>
      <family val="2"/>
    </font>
    <font>
      <sz val="8.5"/>
      <color indexed="8"/>
      <name val="Arial"/>
      <family val="2"/>
    </font>
    <font>
      <i/>
      <sz val="6"/>
      <color indexed="9"/>
      <name val="Arial"/>
      <family val="2"/>
    </font>
    <font>
      <sz val="8.5"/>
      <color indexed="14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sz val="7"/>
      <color indexed="8"/>
      <name val="Arial"/>
      <family val="2"/>
    </font>
    <font>
      <sz val="7"/>
      <color indexed="23"/>
      <name val="Arial"/>
      <family val="2"/>
    </font>
    <font>
      <b/>
      <sz val="8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2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5">
    <xf numFmtId="0" fontId="0" fillId="0" borderId="0" xfId="0"/>
    <xf numFmtId="49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8" fillId="0" borderId="0" xfId="0" applyNumberFormat="1" applyFont="1" applyAlignment="1">
      <alignment horizontal="left"/>
    </xf>
    <xf numFmtId="49" fontId="8" fillId="0" borderId="0" xfId="0" applyNumberFormat="1" applyFont="1"/>
    <xf numFmtId="0" fontId="9" fillId="0" borderId="0" xfId="0" applyFont="1"/>
    <xf numFmtId="0" fontId="10" fillId="0" borderId="0" xfId="0" applyFont="1"/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49" fontId="11" fillId="2" borderId="0" xfId="0" applyNumberFormat="1" applyFont="1" applyFill="1" applyAlignment="1">
      <alignment horizontal="left" vertical="center"/>
    </xf>
    <xf numFmtId="49" fontId="12" fillId="2" borderId="0" xfId="0" applyNumberFormat="1" applyFont="1" applyFill="1" applyAlignment="1">
      <alignment vertical="center"/>
    </xf>
    <xf numFmtId="49" fontId="11" fillId="2" borderId="0" xfId="0" applyNumberFormat="1" applyFont="1" applyFill="1" applyAlignment="1">
      <alignment horizontal="right" vertical="center"/>
    </xf>
    <xf numFmtId="0" fontId="13" fillId="2" borderId="0" xfId="0" applyFont="1" applyFill="1" applyAlignment="1">
      <alignment horizontal="right" vertical="center"/>
    </xf>
    <xf numFmtId="14" fontId="14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49" fontId="14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49" fontId="14" fillId="0" borderId="1" xfId="1" applyNumberFormat="1" applyFont="1" applyBorder="1" applyAlignment="1" applyProtection="1">
      <alignment vertical="center"/>
      <protection locked="0"/>
    </xf>
    <xf numFmtId="49" fontId="15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horizontal="right" vertical="center"/>
    </xf>
    <xf numFmtId="49" fontId="16" fillId="0" borderId="1" xfId="0" applyNumberFormat="1" applyFont="1" applyBorder="1" applyAlignment="1">
      <alignment horizontal="right" vertical="center"/>
    </xf>
    <xf numFmtId="0" fontId="17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23" fillId="3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24" fillId="0" borderId="2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4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0" borderId="3" xfId="0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26" fillId="0" borderId="4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28" fillId="5" borderId="4" xfId="0" applyFont="1" applyFill="1" applyBorder="1" applyAlignment="1">
      <alignment horizontal="right" vertical="center"/>
    </xf>
    <xf numFmtId="0" fontId="27" fillId="0" borderId="2" xfId="0" applyFont="1" applyBorder="1" applyAlignment="1">
      <alignment horizontal="left" vertical="center"/>
    </xf>
    <xf numFmtId="0" fontId="25" fillId="0" borderId="2" xfId="0" applyFont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left" vertical="center"/>
    </xf>
    <xf numFmtId="0" fontId="25" fillId="0" borderId="4" xfId="0" applyFont="1" applyBorder="1" applyAlignment="1">
      <alignment horizontal="right" vertical="center"/>
    </xf>
    <xf numFmtId="0" fontId="24" fillId="4" borderId="0" xfId="0" applyFont="1" applyFill="1" applyAlignment="1">
      <alignment horizontal="right" vertical="center"/>
    </xf>
    <xf numFmtId="0" fontId="24" fillId="4" borderId="2" xfId="0" applyFont="1" applyFill="1" applyBorder="1" applyAlignment="1">
      <alignment horizontal="right" vertical="center"/>
    </xf>
    <xf numFmtId="0" fontId="25" fillId="4" borderId="0" xfId="0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22" fillId="4" borderId="0" xfId="0" applyFont="1" applyFill="1" applyAlignment="1">
      <alignment horizontal="center" vertical="center"/>
    </xf>
    <xf numFmtId="49" fontId="22" fillId="4" borderId="0" xfId="0" applyNumberFormat="1" applyFont="1" applyFill="1" applyAlignment="1">
      <alignment horizontal="center" vertical="center"/>
    </xf>
    <xf numFmtId="1" fontId="22" fillId="4" borderId="0" xfId="0" applyNumberFormat="1" applyFont="1" applyFill="1" applyAlignment="1">
      <alignment horizontal="center" vertical="center"/>
    </xf>
    <xf numFmtId="49" fontId="22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49" fontId="24" fillId="0" borderId="0" xfId="0" applyNumberFormat="1" applyFont="1" applyAlignment="1">
      <alignment horizontal="center" vertical="center"/>
    </xf>
    <xf numFmtId="49" fontId="22" fillId="4" borderId="0" xfId="0" applyNumberFormat="1" applyFont="1" applyFill="1" applyAlignment="1">
      <alignment vertical="center"/>
    </xf>
    <xf numFmtId="49" fontId="24" fillId="4" borderId="0" xfId="0" applyNumberFormat="1" applyFont="1" applyFill="1" applyAlignment="1">
      <alignment vertical="center"/>
    </xf>
    <xf numFmtId="49" fontId="0" fillId="0" borderId="0" xfId="0" applyNumberFormat="1" applyAlignment="1">
      <alignment vertical="center"/>
    </xf>
    <xf numFmtId="49" fontId="30" fillId="4" borderId="0" xfId="0" applyNumberFormat="1" applyFont="1" applyFill="1" applyAlignment="1">
      <alignment vertical="center"/>
    </xf>
    <xf numFmtId="49" fontId="31" fillId="4" borderId="0" xfId="0" applyNumberFormat="1" applyFont="1" applyFill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49" fontId="13" fillId="2" borderId="6" xfId="0" applyNumberFormat="1" applyFont="1" applyFill="1" applyBorder="1" applyAlignment="1">
      <alignment horizontal="center" vertical="center"/>
    </xf>
    <xf numFmtId="49" fontId="13" fillId="2" borderId="6" xfId="0" applyNumberFormat="1" applyFont="1" applyFill="1" applyBorder="1" applyAlignment="1">
      <alignment vertical="center"/>
    </xf>
    <xf numFmtId="49" fontId="13" fillId="2" borderId="8" xfId="0" applyNumberFormat="1" applyFont="1" applyFill="1" applyBorder="1" applyAlignment="1">
      <alignment vertical="center"/>
    </xf>
    <xf numFmtId="49" fontId="12" fillId="2" borderId="6" xfId="0" applyNumberFormat="1" applyFont="1" applyFill="1" applyBorder="1" applyAlignment="1">
      <alignment vertical="center"/>
    </xf>
    <xf numFmtId="49" fontId="12" fillId="2" borderId="8" xfId="0" applyNumberFormat="1" applyFont="1" applyFill="1" applyBorder="1" applyAlignment="1">
      <alignment vertical="center"/>
    </xf>
    <xf numFmtId="49" fontId="11" fillId="2" borderId="6" xfId="0" applyNumberFormat="1" applyFont="1" applyFill="1" applyBorder="1" applyAlignment="1">
      <alignment horizontal="left" vertical="center"/>
    </xf>
    <xf numFmtId="49" fontId="11" fillId="0" borderId="6" xfId="0" applyNumberFormat="1" applyFont="1" applyBorder="1" applyAlignment="1">
      <alignment horizontal="left" vertical="center"/>
    </xf>
    <xf numFmtId="49" fontId="12" fillId="4" borderId="8" xfId="0" applyNumberFormat="1" applyFont="1" applyFill="1" applyBorder="1" applyAlignment="1">
      <alignment vertical="center"/>
    </xf>
    <xf numFmtId="49" fontId="17" fillId="0" borderId="9" xfId="0" applyNumberFormat="1" applyFont="1" applyBorder="1" applyAlignment="1">
      <alignment vertical="center"/>
    </xf>
    <xf numFmtId="49" fontId="17" fillId="0" borderId="0" xfId="0" applyNumberFormat="1" applyFont="1" applyAlignment="1">
      <alignment vertical="center"/>
    </xf>
    <xf numFmtId="49" fontId="17" fillId="0" borderId="4" xfId="0" applyNumberFormat="1" applyFont="1" applyBorder="1" applyAlignment="1">
      <alignment horizontal="right" vertical="center"/>
    </xf>
    <xf numFmtId="49" fontId="17" fillId="0" borderId="0" xfId="0" applyNumberFormat="1" applyFont="1" applyAlignment="1">
      <alignment horizontal="center" vertical="center"/>
    </xf>
    <xf numFmtId="0" fontId="17" fillId="4" borderId="0" xfId="0" applyFont="1" applyFill="1" applyAlignment="1">
      <alignment vertical="center"/>
    </xf>
    <xf numFmtId="49" fontId="17" fillId="4" borderId="0" xfId="0" applyNumberFormat="1" applyFont="1" applyFill="1" applyAlignment="1">
      <alignment vertical="center"/>
    </xf>
    <xf numFmtId="49" fontId="32" fillId="4" borderId="4" xfId="0" applyNumberFormat="1" applyFont="1" applyFill="1" applyBorder="1" applyAlignment="1">
      <alignment vertical="center"/>
    </xf>
    <xf numFmtId="49" fontId="32" fillId="0" borderId="0" xfId="0" applyNumberFormat="1" applyFont="1" applyAlignment="1">
      <alignment vertical="center"/>
    </xf>
    <xf numFmtId="49" fontId="18" fillId="0" borderId="0" xfId="0" applyNumberFormat="1" applyFont="1" applyAlignment="1">
      <alignment vertical="center"/>
    </xf>
    <xf numFmtId="49" fontId="18" fillId="0" borderId="4" xfId="0" applyNumberFormat="1" applyFont="1" applyBorder="1" applyAlignment="1">
      <alignment vertical="center"/>
    </xf>
    <xf numFmtId="49" fontId="11" fillId="2" borderId="10" xfId="0" applyNumberFormat="1" applyFont="1" applyFill="1" applyBorder="1" applyAlignment="1">
      <alignment vertical="center"/>
    </xf>
    <xf numFmtId="49" fontId="11" fillId="2" borderId="11" xfId="0" applyNumberFormat="1" applyFont="1" applyFill="1" applyBorder="1" applyAlignment="1">
      <alignment vertical="center"/>
    </xf>
    <xf numFmtId="49" fontId="18" fillId="2" borderId="4" xfId="0" applyNumberFormat="1" applyFont="1" applyFill="1" applyBorder="1" applyAlignment="1">
      <alignment vertical="center"/>
    </xf>
    <xf numFmtId="49" fontId="17" fillId="0" borderId="2" xfId="0" applyNumberFormat="1" applyFont="1" applyBorder="1" applyAlignment="1">
      <alignment vertical="center"/>
    </xf>
    <xf numFmtId="49" fontId="18" fillId="0" borderId="2" xfId="0" applyNumberFormat="1" applyFont="1" applyBorder="1" applyAlignment="1">
      <alignment vertical="center"/>
    </xf>
    <xf numFmtId="49" fontId="18" fillId="0" borderId="3" xfId="0" applyNumberFormat="1" applyFont="1" applyBorder="1" applyAlignment="1">
      <alignment vertical="center"/>
    </xf>
    <xf numFmtId="49" fontId="17" fillId="0" borderId="12" xfId="0" applyNumberFormat="1" applyFont="1" applyBorder="1" applyAlignment="1">
      <alignment vertical="center"/>
    </xf>
    <xf numFmtId="49" fontId="17" fillId="0" borderId="3" xfId="0" applyNumberFormat="1" applyFont="1" applyBorder="1" applyAlignment="1">
      <alignment horizontal="right" vertical="center"/>
    </xf>
    <xf numFmtId="0" fontId="17" fillId="2" borderId="9" xfId="0" applyFont="1" applyFill="1" applyBorder="1" applyAlignment="1">
      <alignment vertical="center"/>
    </xf>
    <xf numFmtId="49" fontId="17" fillId="2" borderId="0" xfId="0" applyNumberFormat="1" applyFont="1" applyFill="1" applyAlignment="1">
      <alignment horizontal="right" vertical="center"/>
    </xf>
    <xf numFmtId="49" fontId="17" fillId="2" borderId="4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17" fillId="0" borderId="4" xfId="0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49" fontId="17" fillId="0" borderId="2" xfId="0" applyNumberFormat="1" applyFont="1" applyBorder="1" applyAlignment="1">
      <alignment horizontal="center" vertical="center"/>
    </xf>
    <xf numFmtId="0" fontId="17" fillId="4" borderId="2" xfId="0" applyFont="1" applyFill="1" applyBorder="1" applyAlignment="1">
      <alignment vertical="center"/>
    </xf>
    <xf numFmtId="49" fontId="17" fillId="4" borderId="2" xfId="0" applyNumberFormat="1" applyFont="1" applyFill="1" applyBorder="1" applyAlignment="1">
      <alignment vertical="center"/>
    </xf>
    <xf numFmtId="49" fontId="32" fillId="4" borderId="3" xfId="0" applyNumberFormat="1" applyFont="1" applyFill="1" applyBorder="1" applyAlignment="1">
      <alignment vertical="center"/>
    </xf>
    <xf numFmtId="49" fontId="32" fillId="0" borderId="2" xfId="0" applyNumberFormat="1" applyFont="1" applyBorder="1" applyAlignment="1">
      <alignment vertical="center"/>
    </xf>
    <xf numFmtId="0" fontId="33" fillId="6" borderId="3" xfId="0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22">
    <dxf>
      <font>
        <b/>
        <i val="0"/>
        <condense val="0"/>
        <extend val="0"/>
        <color indexed="8"/>
      </font>
      <fill>
        <patternFill>
          <bgColor indexed="42"/>
        </patternFill>
      </fill>
    </dxf>
    <dxf>
      <font>
        <b/>
        <i val="0"/>
        <condense val="0"/>
        <extend val="0"/>
        <color indexed="8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495300</xdr:colOff>
          <xdr:row>0</xdr:row>
          <xdr:rowOff>9525</xdr:rowOff>
        </xdr:from>
        <xdr:to>
          <xdr:col>13</xdr:col>
          <xdr:colOff>342900</xdr:colOff>
          <xdr:row>0</xdr:row>
          <xdr:rowOff>171450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IN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Show CU</a:t>
              </a:r>
              <a:endParaRPr lang="en-IN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485775</xdr:colOff>
          <xdr:row>0</xdr:row>
          <xdr:rowOff>171450</xdr:rowOff>
        </xdr:from>
        <xdr:to>
          <xdr:col>13</xdr:col>
          <xdr:colOff>342900</xdr:colOff>
          <xdr:row>1</xdr:row>
          <xdr:rowOff>47625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IN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HideCU</a:t>
              </a:r>
              <a:endParaRPr lang="en-IN"/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ubles%20Draw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ys Do Sign-in sheet"/>
      <sheetName val="Boys Do Main Draw Prep"/>
      <sheetName val="Boys Do Main 16"/>
      <sheetName val="Girls Do Sign-in sheet"/>
      <sheetName val="Girls Do Main Draw Prep"/>
      <sheetName val="Girls Do Main 16"/>
    </sheetNames>
    <definedNames>
      <definedName name="Jun_Hide_CU"/>
      <definedName name="Jun_Show_CU"/>
    </definedNames>
    <sheetDataSet>
      <sheetData sheetId="0"/>
      <sheetData sheetId="1">
        <row r="5">
          <cell r="V5">
            <v>0</v>
          </cell>
        </row>
        <row r="7">
          <cell r="A7" t="str">
            <v>Line</v>
          </cell>
          <cell r="B7" t="str">
            <v>Family name</v>
          </cell>
          <cell r="C7" t="str">
            <v>First name</v>
          </cell>
          <cell r="D7" t="str">
            <v>State</v>
          </cell>
          <cell r="E7" t="str">
            <v>AITA Points</v>
          </cell>
          <cell r="F7" t="str">
            <v>Si Main
DA, SE, 16E, Q, LL</v>
          </cell>
          <cell r="G7" t="str">
            <v>Family name</v>
          </cell>
          <cell r="H7" t="str">
            <v>First name</v>
          </cell>
          <cell r="I7" t="str">
            <v>State</v>
          </cell>
          <cell r="L7" t="str">
            <v>Status
No</v>
          </cell>
          <cell r="M7" t="str">
            <v>AITA Points</v>
          </cell>
          <cell r="N7" t="str">
            <v>Si Main
DA, SE, 16E, Q</v>
          </cell>
          <cell r="O7" t="str">
            <v>Seq
123</v>
          </cell>
          <cell r="P7" t="str">
            <v>Seq
abc</v>
          </cell>
          <cell r="Q7" t="str">
            <v>Acc
Pri-
ority</v>
          </cell>
          <cell r="R7" t="str">
            <v>Comb
Ranking</v>
          </cell>
          <cell r="S7" t="str">
            <v>Acc.
Tie-
Break</v>
          </cell>
          <cell r="T7" t="str">
            <v>Do Acc
status
DA,WC
A</v>
          </cell>
          <cell r="U7" t="str">
            <v>Display
Rank
ITF18</v>
          </cell>
          <cell r="V7" t="str">
            <v>Seed Pos</v>
          </cell>
        </row>
        <row r="8">
          <cell r="A8">
            <v>1</v>
          </cell>
          <cell r="L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U8">
            <v>0</v>
          </cell>
        </row>
        <row r="9">
          <cell r="A9">
            <v>2</v>
          </cell>
          <cell r="L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U9">
            <v>0</v>
          </cell>
        </row>
        <row r="10">
          <cell r="A10">
            <v>3</v>
          </cell>
          <cell r="L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0</v>
          </cell>
        </row>
        <row r="11">
          <cell r="A11">
            <v>4</v>
          </cell>
          <cell r="L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U11">
            <v>0</v>
          </cell>
        </row>
        <row r="12">
          <cell r="A12">
            <v>5</v>
          </cell>
          <cell r="L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U12">
            <v>0</v>
          </cell>
        </row>
        <row r="13">
          <cell r="A13">
            <v>6</v>
          </cell>
          <cell r="L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</row>
        <row r="14">
          <cell r="A14">
            <v>7</v>
          </cell>
          <cell r="L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U14">
            <v>0</v>
          </cell>
        </row>
        <row r="15">
          <cell r="A15">
            <v>8</v>
          </cell>
          <cell r="L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U15">
            <v>0</v>
          </cell>
        </row>
        <row r="16">
          <cell r="A16">
            <v>9</v>
          </cell>
          <cell r="L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U16">
            <v>0</v>
          </cell>
        </row>
        <row r="17">
          <cell r="A17">
            <v>10</v>
          </cell>
          <cell r="L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U17">
            <v>0</v>
          </cell>
        </row>
        <row r="18">
          <cell r="A18">
            <v>11</v>
          </cell>
          <cell r="L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U18">
            <v>0</v>
          </cell>
        </row>
        <row r="19">
          <cell r="A19">
            <v>12</v>
          </cell>
          <cell r="L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U19">
            <v>0</v>
          </cell>
        </row>
        <row r="20">
          <cell r="A20">
            <v>13</v>
          </cell>
          <cell r="L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U20">
            <v>0</v>
          </cell>
        </row>
        <row r="21">
          <cell r="A21">
            <v>14</v>
          </cell>
          <cell r="L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U21">
            <v>0</v>
          </cell>
        </row>
        <row r="22">
          <cell r="A22">
            <v>15</v>
          </cell>
          <cell r="L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U22">
            <v>0</v>
          </cell>
        </row>
        <row r="23">
          <cell r="A23">
            <v>16</v>
          </cell>
          <cell r="L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U23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9"/>
  <sheetViews>
    <sheetView tabSelected="1" workbookViewId="0">
      <selection sqref="A1:Q79"/>
    </sheetView>
  </sheetViews>
  <sheetFormatPr defaultRowHeight="15" x14ac:dyDescent="0.25"/>
  <sheetData>
    <row r="1" spans="1:17" ht="26.25" x14ac:dyDescent="0.25">
      <c r="A1" s="1" t="e">
        <f>#REF!</f>
        <v>#REF!</v>
      </c>
      <c r="B1" s="2"/>
      <c r="C1" s="3"/>
      <c r="D1" s="3"/>
      <c r="E1" s="3"/>
      <c r="F1" s="3"/>
      <c r="G1" s="3"/>
      <c r="H1" s="3"/>
      <c r="I1" s="4"/>
      <c r="J1" s="5" t="s">
        <v>0</v>
      </c>
      <c r="K1" s="5"/>
      <c r="L1" s="6"/>
      <c r="M1" s="4"/>
      <c r="N1" s="4" t="s">
        <v>1</v>
      </c>
      <c r="O1" s="4"/>
      <c r="P1" s="3"/>
      <c r="Q1" s="4"/>
    </row>
    <row r="2" spans="1:17" x14ac:dyDescent="0.25">
      <c r="A2" s="7"/>
      <c r="B2" s="7"/>
      <c r="C2" s="7"/>
      <c r="D2" s="7"/>
      <c r="E2" s="7"/>
      <c r="F2" s="8"/>
      <c r="G2" s="9"/>
      <c r="H2" s="9"/>
      <c r="I2" s="10"/>
      <c r="J2" s="5" t="s">
        <v>2</v>
      </c>
      <c r="K2" s="5"/>
      <c r="L2" s="5"/>
      <c r="M2" s="10"/>
      <c r="N2" s="9"/>
      <c r="O2" s="10"/>
      <c r="P2" s="9"/>
      <c r="Q2" s="10"/>
    </row>
    <row r="3" spans="1:17" x14ac:dyDescent="0.25">
      <c r="A3" s="11" t="s">
        <v>3</v>
      </c>
      <c r="B3" s="11"/>
      <c r="C3" s="11"/>
      <c r="D3" s="11"/>
      <c r="E3" s="11"/>
      <c r="F3" s="11" t="s">
        <v>4</v>
      </c>
      <c r="G3" s="11"/>
      <c r="H3" s="11"/>
      <c r="I3" s="12"/>
      <c r="J3" s="13" t="s">
        <v>5</v>
      </c>
      <c r="K3" s="14"/>
      <c r="L3" s="15" t="s">
        <v>6</v>
      </c>
      <c r="M3" s="12"/>
      <c r="N3" s="11"/>
      <c r="O3" s="12"/>
      <c r="P3" s="11"/>
      <c r="Q3" s="16"/>
    </row>
    <row r="4" spans="1:17" ht="15.75" thickBot="1" x14ac:dyDescent="0.3">
      <c r="A4" s="17"/>
      <c r="B4" s="17"/>
      <c r="C4" s="17"/>
      <c r="D4" s="18"/>
      <c r="E4" s="18"/>
      <c r="F4" s="19"/>
      <c r="G4" s="20"/>
      <c r="H4" s="18"/>
      <c r="I4" s="21"/>
      <c r="J4" s="22"/>
      <c r="K4" s="23"/>
      <c r="L4" s="24"/>
      <c r="M4" s="21"/>
      <c r="N4" s="18"/>
      <c r="O4" s="21"/>
      <c r="P4" s="18"/>
      <c r="Q4" s="25"/>
    </row>
    <row r="5" spans="1:17" x14ac:dyDescent="0.25">
      <c r="A5" s="26"/>
      <c r="B5" s="27" t="s">
        <v>7</v>
      </c>
      <c r="C5" s="27" t="str">
        <f>IF(OR(F2="Week 3",F2="Masters"),"CP","Rank")</f>
        <v>Rank</v>
      </c>
      <c r="D5" s="27" t="s">
        <v>8</v>
      </c>
      <c r="E5" s="28" t="s">
        <v>9</v>
      </c>
      <c r="F5" s="28" t="s">
        <v>10</v>
      </c>
      <c r="G5" s="28"/>
      <c r="H5" s="28" t="s">
        <v>11</v>
      </c>
      <c r="I5" s="28"/>
      <c r="J5" s="27" t="s">
        <v>12</v>
      </c>
      <c r="K5" s="29"/>
      <c r="L5" s="27" t="s">
        <v>13</v>
      </c>
      <c r="M5" s="29"/>
      <c r="N5" s="27" t="s">
        <v>14</v>
      </c>
      <c r="O5" s="29"/>
      <c r="P5" s="27" t="s">
        <v>15</v>
      </c>
      <c r="Q5" s="30"/>
    </row>
    <row r="6" spans="1:17" x14ac:dyDescent="0.25">
      <c r="A6" s="31"/>
      <c r="B6" s="32"/>
      <c r="C6" s="32"/>
      <c r="D6" s="32"/>
      <c r="E6" s="33"/>
      <c r="F6" s="33"/>
      <c r="G6" s="34"/>
      <c r="H6" s="33"/>
      <c r="I6" s="35"/>
      <c r="J6" s="32"/>
      <c r="K6" s="35"/>
      <c r="L6" s="32"/>
      <c r="M6" s="35"/>
      <c r="N6" s="32"/>
      <c r="O6" s="35"/>
      <c r="P6" s="32"/>
      <c r="Q6" s="36"/>
    </row>
    <row r="7" spans="1:17" x14ac:dyDescent="0.25">
      <c r="A7" s="37">
        <v>1</v>
      </c>
      <c r="B7" s="38" t="str">
        <f>IF($D7="","",VLOOKUP($D7,'[1]Boys Do Main Draw Prep'!$A$7:$V$23,20))</f>
        <v/>
      </c>
      <c r="C7" s="38" t="str">
        <f>IF($D7="","",VLOOKUP($D7,'[1]Boys Do Main Draw Prep'!$A$7:$V$23,21))</f>
        <v/>
      </c>
      <c r="D7" s="39"/>
      <c r="E7" s="40" t="s">
        <v>16</v>
      </c>
      <c r="F7" s="40" t="s">
        <v>17</v>
      </c>
      <c r="G7" s="41"/>
      <c r="H7" s="40" t="str">
        <f>IF($D7="","",VLOOKUP($D7,'[1]Boys Do Main Draw Prep'!$A$7:$V$23,4))</f>
        <v/>
      </c>
      <c r="I7" s="42"/>
      <c r="J7" s="43"/>
      <c r="K7" s="44"/>
      <c r="L7" s="43"/>
      <c r="M7" s="44"/>
      <c r="N7" s="43"/>
      <c r="O7" s="44"/>
      <c r="P7" s="43"/>
      <c r="Q7" s="45"/>
    </row>
    <row r="8" spans="1:17" x14ac:dyDescent="0.25">
      <c r="A8" s="46"/>
      <c r="B8" s="47"/>
      <c r="C8" s="47"/>
      <c r="D8" s="47"/>
      <c r="E8" s="40" t="s">
        <v>18</v>
      </c>
      <c r="F8" s="40" t="s">
        <v>19</v>
      </c>
      <c r="G8" s="41"/>
      <c r="H8" s="40" t="str">
        <f>IF($D7="","",VLOOKUP($D7,'[1]Boys Do Main Draw Prep'!$A$7:$V$23,9))</f>
        <v/>
      </c>
      <c r="I8" s="48"/>
      <c r="J8" s="49" t="str">
        <f>IF(I8="a",E7,IF(I8="b",E9,""))</f>
        <v/>
      </c>
      <c r="K8" s="44"/>
      <c r="L8" s="43"/>
      <c r="M8" s="44"/>
      <c r="N8" s="43"/>
      <c r="O8" s="44"/>
      <c r="P8" s="43"/>
      <c r="Q8" s="45"/>
    </row>
    <row r="9" spans="1:17" x14ac:dyDescent="0.25">
      <c r="A9" s="46"/>
      <c r="B9" s="47"/>
      <c r="C9" s="47"/>
      <c r="D9" s="47"/>
      <c r="E9" s="43"/>
      <c r="F9" s="43"/>
      <c r="G9" s="34"/>
      <c r="H9" s="43"/>
      <c r="I9" s="50"/>
      <c r="J9" s="51" t="str">
        <f>UPPER(IF(OR(I10="a",I10="as"),E7,IF(OR(I10="b",I10="bs"),E11,)))</f>
        <v/>
      </c>
      <c r="K9" s="52"/>
      <c r="L9" s="43"/>
      <c r="M9" s="44"/>
      <c r="N9" s="43"/>
      <c r="O9" s="44"/>
      <c r="P9" s="43"/>
      <c r="Q9" s="45"/>
    </row>
    <row r="10" spans="1:17" x14ac:dyDescent="0.25">
      <c r="A10" s="46"/>
      <c r="B10" s="47"/>
      <c r="C10" s="47"/>
      <c r="D10" s="47"/>
      <c r="E10" s="43"/>
      <c r="F10" s="43"/>
      <c r="G10" s="34"/>
      <c r="H10" s="53" t="s">
        <v>20</v>
      </c>
      <c r="I10" s="54"/>
      <c r="J10" s="55" t="s">
        <v>21</v>
      </c>
      <c r="K10" s="56"/>
      <c r="L10" s="43"/>
      <c r="M10" s="44"/>
      <c r="N10" s="43"/>
      <c r="O10" s="44"/>
      <c r="P10" s="43"/>
      <c r="Q10" s="45"/>
    </row>
    <row r="11" spans="1:17" x14ac:dyDescent="0.25">
      <c r="A11" s="46">
        <v>2</v>
      </c>
      <c r="B11" s="38" t="str">
        <f>IF($D11="","",VLOOKUP($D11,'[1]Boys Do Main Draw Prep'!$A$7:$V$23,20))</f>
        <v/>
      </c>
      <c r="C11" s="38" t="str">
        <f>IF($D11="","",VLOOKUP($D11,'[1]Boys Do Main Draw Prep'!$A$7:$V$23,21))</f>
        <v/>
      </c>
      <c r="D11" s="39"/>
      <c r="E11" s="38" t="s">
        <v>22</v>
      </c>
      <c r="F11" s="38" t="str">
        <f>IF($D11="","",VLOOKUP($D11,'[1]Boys Do Main Draw Prep'!$A$7:$V$23,3))</f>
        <v/>
      </c>
      <c r="G11" s="57"/>
      <c r="H11" s="38" t="str">
        <f>IF($D11="","",VLOOKUP($D11,'[1]Boys Do Main Draw Prep'!$A$7:$V$23,4))</f>
        <v/>
      </c>
      <c r="I11" s="58"/>
      <c r="J11" s="43"/>
      <c r="K11" s="59"/>
      <c r="L11" s="60"/>
      <c r="M11" s="52"/>
      <c r="N11" s="43"/>
      <c r="O11" s="44"/>
      <c r="P11" s="43"/>
      <c r="Q11" s="45"/>
    </row>
    <row r="12" spans="1:17" x14ac:dyDescent="0.25">
      <c r="A12" s="46"/>
      <c r="B12" s="47"/>
      <c r="C12" s="47"/>
      <c r="D12" s="47"/>
      <c r="E12" s="38" t="str">
        <f>UPPER(IF($D11="","",VLOOKUP($D11,'[1]Boys Do Main Draw Prep'!$A$7:$V$23,7)))</f>
        <v/>
      </c>
      <c r="F12" s="38" t="str">
        <f>IF($D11="","",VLOOKUP($D11,'[1]Boys Do Main Draw Prep'!$A$7:$V$23,8))</f>
        <v/>
      </c>
      <c r="G12" s="57"/>
      <c r="H12" s="38" t="str">
        <f>IF($D11="","",VLOOKUP($D11,'[1]Boys Do Main Draw Prep'!$A$7:$V$23,9))</f>
        <v/>
      </c>
      <c r="I12" s="48"/>
      <c r="J12" s="43"/>
      <c r="K12" s="59"/>
      <c r="L12" s="61"/>
      <c r="M12" s="62"/>
      <c r="N12" s="43"/>
      <c r="O12" s="44"/>
      <c r="P12" s="43"/>
      <c r="Q12" s="45"/>
    </row>
    <row r="13" spans="1:17" x14ac:dyDescent="0.25">
      <c r="A13" s="46"/>
      <c r="B13" s="47"/>
      <c r="C13" s="47"/>
      <c r="D13" s="63"/>
      <c r="E13" s="43"/>
      <c r="F13" s="43"/>
      <c r="G13" s="34"/>
      <c r="H13" s="43"/>
      <c r="I13" s="64"/>
      <c r="J13" s="43"/>
      <c r="K13" s="50"/>
      <c r="L13" s="51" t="str">
        <f>UPPER(IF(OR(K14="a",K14="as"),J9,IF(OR(K14="b",K14="bs"),J17,)))</f>
        <v/>
      </c>
      <c r="M13" s="44"/>
      <c r="N13" s="43"/>
      <c r="O13" s="44"/>
      <c r="P13" s="43"/>
      <c r="Q13" s="45"/>
    </row>
    <row r="14" spans="1:17" x14ac:dyDescent="0.25">
      <c r="A14" s="46"/>
      <c r="B14" s="47"/>
      <c r="C14" s="47"/>
      <c r="D14" s="63"/>
      <c r="E14" s="43"/>
      <c r="F14" s="43"/>
      <c r="G14" s="34"/>
      <c r="H14" s="43"/>
      <c r="I14" s="64"/>
      <c r="J14" s="53" t="s">
        <v>20</v>
      </c>
      <c r="K14" s="54"/>
      <c r="L14" s="55" t="s">
        <v>21</v>
      </c>
      <c r="M14" s="56"/>
      <c r="N14" s="43"/>
      <c r="O14" s="44"/>
      <c r="P14" s="43"/>
      <c r="Q14" s="45"/>
    </row>
    <row r="15" spans="1:17" x14ac:dyDescent="0.25">
      <c r="A15" s="46">
        <v>3</v>
      </c>
      <c r="B15" s="38" t="str">
        <f>IF($D15="","",VLOOKUP($D15,'[1]Boys Do Main Draw Prep'!$A$7:$V$23,20))</f>
        <v/>
      </c>
      <c r="C15" s="38" t="str">
        <f>IF($D15="","",VLOOKUP($D15,'[1]Boys Do Main Draw Prep'!$A$7:$V$23,21))</f>
        <v/>
      </c>
      <c r="D15" s="39"/>
      <c r="E15" s="38" t="s">
        <v>23</v>
      </c>
      <c r="F15" s="38" t="s">
        <v>24</v>
      </c>
      <c r="G15" s="57"/>
      <c r="H15" s="38" t="str">
        <f>IF($D15="","",VLOOKUP($D15,'[1]Boys Do Main Draw Prep'!$A$7:$V$23,4))</f>
        <v/>
      </c>
      <c r="I15" s="42"/>
      <c r="J15" s="43"/>
      <c r="K15" s="59"/>
      <c r="L15" s="43" t="s">
        <v>25</v>
      </c>
      <c r="M15" s="59"/>
      <c r="N15" s="60"/>
      <c r="O15" s="44"/>
      <c r="P15" s="43"/>
      <c r="Q15" s="45"/>
    </row>
    <row r="16" spans="1:17" x14ac:dyDescent="0.25">
      <c r="A16" s="46"/>
      <c r="B16" s="47"/>
      <c r="C16" s="47"/>
      <c r="D16" s="47"/>
      <c r="E16" s="38" t="s">
        <v>26</v>
      </c>
      <c r="F16" s="38" t="s">
        <v>27</v>
      </c>
      <c r="G16" s="57"/>
      <c r="H16" s="38" t="str">
        <f>IF($D15="","",VLOOKUP($D15,'[1]Boys Do Main Draw Prep'!$A$7:$V$23,9))</f>
        <v/>
      </c>
      <c r="I16" s="48"/>
      <c r="J16" s="49" t="str">
        <f>IF(I16="a",E15,IF(I16="b",E17,""))</f>
        <v/>
      </c>
      <c r="K16" s="59"/>
      <c r="L16" s="43"/>
      <c r="M16" s="59"/>
      <c r="N16" s="43"/>
      <c r="O16" s="44"/>
      <c r="P16" s="43"/>
      <c r="Q16" s="45"/>
    </row>
    <row r="17" spans="1:17" x14ac:dyDescent="0.25">
      <c r="A17" s="46"/>
      <c r="B17" s="47"/>
      <c r="C17" s="47"/>
      <c r="D17" s="63"/>
      <c r="E17" s="43"/>
      <c r="F17" s="43"/>
      <c r="G17" s="34"/>
      <c r="H17" s="43"/>
      <c r="I17" s="50"/>
      <c r="J17" s="51" t="str">
        <f>UPPER(IF(OR(I18="a",I18="as"),E15,IF(OR(I18="b",I18="bs"),E19,)))</f>
        <v/>
      </c>
      <c r="K17" s="65"/>
      <c r="L17" s="43"/>
      <c r="M17" s="59"/>
      <c r="N17" s="43"/>
      <c r="O17" s="44"/>
      <c r="P17" s="43"/>
      <c r="Q17" s="45"/>
    </row>
    <row r="18" spans="1:17" x14ac:dyDescent="0.25">
      <c r="A18" s="46"/>
      <c r="B18" s="47"/>
      <c r="C18" s="47"/>
      <c r="D18" s="63"/>
      <c r="E18" s="43"/>
      <c r="F18" s="43"/>
      <c r="G18" s="34"/>
      <c r="H18" s="53" t="s">
        <v>20</v>
      </c>
      <c r="I18" s="54"/>
      <c r="J18" s="55" t="s">
        <v>28</v>
      </c>
      <c r="K18" s="48"/>
      <c r="L18" s="43"/>
      <c r="M18" s="59"/>
      <c r="N18" s="43"/>
      <c r="O18" s="44"/>
      <c r="P18" s="43"/>
      <c r="Q18" s="45"/>
    </row>
    <row r="19" spans="1:17" x14ac:dyDescent="0.25">
      <c r="A19" s="46">
        <v>4</v>
      </c>
      <c r="B19" s="38" t="str">
        <f>IF($D19="","",VLOOKUP($D19,'[1]Boys Do Main Draw Prep'!$A$7:$V$23,20))</f>
        <v/>
      </c>
      <c r="C19" s="38" t="str">
        <f>IF($D19="","",VLOOKUP($D19,'[1]Boys Do Main Draw Prep'!$A$7:$V$23,21))</f>
        <v/>
      </c>
      <c r="D19" s="39"/>
      <c r="E19" s="38" t="s">
        <v>29</v>
      </c>
      <c r="F19" s="38" t="s">
        <v>30</v>
      </c>
      <c r="G19" s="57"/>
      <c r="H19" s="38" t="str">
        <f>IF($D19="","",VLOOKUP($D19,'[1]Boys Do Main Draw Prep'!$A$7:$V$23,4))</f>
        <v/>
      </c>
      <c r="I19" s="58"/>
      <c r="J19" s="43" t="s">
        <v>31</v>
      </c>
      <c r="K19" s="44"/>
      <c r="L19" s="60"/>
      <c r="M19" s="65"/>
      <c r="N19" s="43"/>
      <c r="O19" s="44"/>
      <c r="P19" s="43"/>
      <c r="Q19" s="45"/>
    </row>
    <row r="20" spans="1:17" x14ac:dyDescent="0.25">
      <c r="A20" s="46"/>
      <c r="B20" s="47"/>
      <c r="C20" s="47"/>
      <c r="D20" s="47"/>
      <c r="E20" s="38" t="s">
        <v>32</v>
      </c>
      <c r="F20" s="38" t="s">
        <v>33</v>
      </c>
      <c r="G20" s="57"/>
      <c r="H20" s="38" t="str">
        <f>IF($D19="","",VLOOKUP($D19,'[1]Boys Do Main Draw Prep'!$A$7:$V$23,9))</f>
        <v/>
      </c>
      <c r="I20" s="48"/>
      <c r="J20" s="43"/>
      <c r="K20" s="44"/>
      <c r="L20" s="61"/>
      <c r="M20" s="66"/>
      <c r="N20" s="43"/>
      <c r="O20" s="44"/>
      <c r="P20" s="43"/>
      <c r="Q20" s="45"/>
    </row>
    <row r="21" spans="1:17" x14ac:dyDescent="0.25">
      <c r="A21" s="46"/>
      <c r="B21" s="47"/>
      <c r="C21" s="47"/>
      <c r="D21" s="47"/>
      <c r="E21" s="43"/>
      <c r="F21" s="43"/>
      <c r="G21" s="34"/>
      <c r="H21" s="43"/>
      <c r="I21" s="64"/>
      <c r="J21" s="43"/>
      <c r="K21" s="44"/>
      <c r="L21" s="43"/>
      <c r="M21" s="50"/>
      <c r="N21" s="51" t="str">
        <f>UPPER(IF(OR(M22="a",M22="as"),L13,IF(OR(M22="b",M22="bs"),L29,)))</f>
        <v/>
      </c>
      <c r="O21" s="44"/>
      <c r="P21" s="43"/>
      <c r="Q21" s="45"/>
    </row>
    <row r="22" spans="1:17" x14ac:dyDescent="0.25">
      <c r="A22" s="46"/>
      <c r="B22" s="47"/>
      <c r="C22" s="47"/>
      <c r="D22" s="47"/>
      <c r="E22" s="43"/>
      <c r="F22" s="43"/>
      <c r="G22" s="34"/>
      <c r="H22" s="43"/>
      <c r="I22" s="64"/>
      <c r="J22" s="43"/>
      <c r="K22" s="44"/>
      <c r="L22" s="53" t="s">
        <v>20</v>
      </c>
      <c r="M22" s="54"/>
      <c r="N22" s="55" t="str">
        <f>UPPER(IF(OR(M22="a",M22="as"),L14,IF(OR(M22="b",M22="bs"),L30,)))</f>
        <v/>
      </c>
      <c r="O22" s="56"/>
      <c r="P22" s="43"/>
      <c r="Q22" s="45"/>
    </row>
    <row r="23" spans="1:17" x14ac:dyDescent="0.25">
      <c r="A23" s="37">
        <v>5</v>
      </c>
      <c r="B23" s="38" t="str">
        <f>IF($D23="","",VLOOKUP($D23,'[1]Boys Do Main Draw Prep'!$A$7:$V$23,20))</f>
        <v/>
      </c>
      <c r="C23" s="38" t="str">
        <f>IF($D23="","",VLOOKUP($D23,'[1]Boys Do Main Draw Prep'!$A$7:$V$23,21))</f>
        <v/>
      </c>
      <c r="D23" s="39"/>
      <c r="E23" s="40" t="s">
        <v>34</v>
      </c>
      <c r="F23" s="40" t="s">
        <v>35</v>
      </c>
      <c r="G23" s="41"/>
      <c r="H23" s="40" t="str">
        <f>IF($D23="","",VLOOKUP($D23,'[1]Boys Do Main Draw Prep'!$A$7:$V$23,4))</f>
        <v/>
      </c>
      <c r="I23" s="42"/>
      <c r="J23" s="43"/>
      <c r="K23" s="44"/>
      <c r="L23" s="43"/>
      <c r="M23" s="59"/>
      <c r="N23" s="43"/>
      <c r="O23" s="59"/>
      <c r="P23" s="43"/>
      <c r="Q23" s="45"/>
    </row>
    <row r="24" spans="1:17" x14ac:dyDescent="0.25">
      <c r="A24" s="46"/>
      <c r="B24" s="47"/>
      <c r="C24" s="47"/>
      <c r="D24" s="47"/>
      <c r="E24" s="40" t="s">
        <v>36</v>
      </c>
      <c r="F24" s="40" t="s">
        <v>37</v>
      </c>
      <c r="G24" s="41"/>
      <c r="H24" s="40" t="str">
        <f>IF($D23="","",VLOOKUP($D23,'[1]Boys Do Main Draw Prep'!$A$7:$V$23,9))</f>
        <v/>
      </c>
      <c r="I24" s="48"/>
      <c r="J24" s="49" t="str">
        <f>IF(I24="a",E23,IF(I24="b",E25,""))</f>
        <v/>
      </c>
      <c r="K24" s="44"/>
      <c r="L24" s="43"/>
      <c r="M24" s="59"/>
      <c r="N24" s="43"/>
      <c r="O24" s="59"/>
      <c r="P24" s="43"/>
      <c r="Q24" s="45"/>
    </row>
    <row r="25" spans="1:17" x14ac:dyDescent="0.25">
      <c r="A25" s="46"/>
      <c r="B25" s="47"/>
      <c r="C25" s="47"/>
      <c r="D25" s="47"/>
      <c r="E25" s="43"/>
      <c r="F25" s="43"/>
      <c r="G25" s="34"/>
      <c r="H25" s="43"/>
      <c r="I25" s="50"/>
      <c r="J25" s="51" t="str">
        <f>UPPER(IF(OR(I26="a",I26="as"),E23,IF(OR(I26="b",I26="bs"),E27,)))</f>
        <v/>
      </c>
      <c r="K25" s="52"/>
      <c r="L25" s="43"/>
      <c r="M25" s="59"/>
      <c r="N25" s="43"/>
      <c r="O25" s="59"/>
      <c r="P25" s="43"/>
      <c r="Q25" s="45"/>
    </row>
    <row r="26" spans="1:17" x14ac:dyDescent="0.25">
      <c r="A26" s="46"/>
      <c r="B26" s="47"/>
      <c r="C26" s="47"/>
      <c r="D26" s="47"/>
      <c r="E26" s="43"/>
      <c r="F26" s="43"/>
      <c r="G26" s="34"/>
      <c r="H26" s="53" t="s">
        <v>20</v>
      </c>
      <c r="I26" s="54"/>
      <c r="J26" s="55" t="s">
        <v>38</v>
      </c>
      <c r="K26" s="56"/>
      <c r="L26" s="43"/>
      <c r="M26" s="59"/>
      <c r="N26" s="43"/>
      <c r="O26" s="59"/>
      <c r="P26" s="43"/>
      <c r="Q26" s="45"/>
    </row>
    <row r="27" spans="1:17" x14ac:dyDescent="0.25">
      <c r="A27" s="46">
        <v>6</v>
      </c>
      <c r="B27" s="38" t="str">
        <f>IF($D27="","",VLOOKUP($D27,'[1]Boys Do Main Draw Prep'!$A$7:$V$23,20))</f>
        <v/>
      </c>
      <c r="C27" s="38" t="str">
        <f>IF($D27="","",VLOOKUP($D27,'[1]Boys Do Main Draw Prep'!$A$7:$V$23,21))</f>
        <v/>
      </c>
      <c r="D27" s="39"/>
      <c r="E27" s="38" t="s">
        <v>39</v>
      </c>
      <c r="F27" s="38" t="s">
        <v>40</v>
      </c>
      <c r="G27" s="57"/>
      <c r="H27" s="38" t="str">
        <f>IF($D27="","",VLOOKUP($D27,'[1]Boys Do Main Draw Prep'!$A$7:$V$23,4))</f>
        <v/>
      </c>
      <c r="I27" s="58"/>
      <c r="J27" s="43" t="s">
        <v>41</v>
      </c>
      <c r="K27" s="59"/>
      <c r="L27" s="60"/>
      <c r="M27" s="65"/>
      <c r="N27" s="43"/>
      <c r="O27" s="59"/>
      <c r="P27" s="43"/>
      <c r="Q27" s="45"/>
    </row>
    <row r="28" spans="1:17" x14ac:dyDescent="0.25">
      <c r="A28" s="46"/>
      <c r="B28" s="47"/>
      <c r="C28" s="47"/>
      <c r="D28" s="47"/>
      <c r="E28" s="38" t="s">
        <v>42</v>
      </c>
      <c r="F28" s="38" t="s">
        <v>43</v>
      </c>
      <c r="G28" s="57"/>
      <c r="H28" s="38" t="str">
        <f>IF($D27="","",VLOOKUP($D27,'[1]Boys Do Main Draw Prep'!$A$7:$V$23,9))</f>
        <v/>
      </c>
      <c r="I28" s="48"/>
      <c r="J28" s="43"/>
      <c r="K28" s="59"/>
      <c r="L28" s="61"/>
      <c r="M28" s="66"/>
      <c r="N28" s="43"/>
      <c r="O28" s="59"/>
      <c r="P28" s="43"/>
      <c r="Q28" s="45"/>
    </row>
    <row r="29" spans="1:17" x14ac:dyDescent="0.25">
      <c r="A29" s="46"/>
      <c r="B29" s="47"/>
      <c r="C29" s="47"/>
      <c r="D29" s="63"/>
      <c r="E29" s="43"/>
      <c r="F29" s="43"/>
      <c r="G29" s="34"/>
      <c r="H29" s="43"/>
      <c r="I29" s="64"/>
      <c r="J29" s="43"/>
      <c r="K29" s="50"/>
      <c r="L29" s="51" t="str">
        <f>UPPER(IF(OR(K30="a",K30="as"),J25,IF(OR(K30="b",K30="bs"),J33,)))</f>
        <v/>
      </c>
      <c r="M29" s="59"/>
      <c r="N29" s="43"/>
      <c r="O29" s="59"/>
      <c r="P29" s="43"/>
      <c r="Q29" s="45"/>
    </row>
    <row r="30" spans="1:17" x14ac:dyDescent="0.25">
      <c r="A30" s="46"/>
      <c r="B30" s="47"/>
      <c r="C30" s="47"/>
      <c r="D30" s="63"/>
      <c r="E30" s="43"/>
      <c r="F30" s="43"/>
      <c r="G30" s="34"/>
      <c r="H30" s="43"/>
      <c r="I30" s="64"/>
      <c r="J30" s="53" t="s">
        <v>20</v>
      </c>
      <c r="K30" s="54"/>
      <c r="L30" s="55" t="s">
        <v>38</v>
      </c>
      <c r="M30" s="48"/>
      <c r="N30" s="43"/>
      <c r="O30" s="59"/>
      <c r="P30" s="43"/>
      <c r="Q30" s="45"/>
    </row>
    <row r="31" spans="1:17" x14ac:dyDescent="0.25">
      <c r="A31" s="46">
        <v>7</v>
      </c>
      <c r="B31" s="38" t="str">
        <f>IF($D31="","",VLOOKUP($D31,'[1]Boys Do Main Draw Prep'!$A$7:$V$23,20))</f>
        <v/>
      </c>
      <c r="C31" s="38" t="str">
        <f>IF($D31="","",VLOOKUP($D31,'[1]Boys Do Main Draw Prep'!$A$7:$V$23,21))</f>
        <v/>
      </c>
      <c r="D31" s="39"/>
      <c r="E31" s="38" t="s">
        <v>44</v>
      </c>
      <c r="F31" s="38" t="s">
        <v>45</v>
      </c>
      <c r="G31" s="57"/>
      <c r="H31" s="38" t="str">
        <f>IF($D31="","",VLOOKUP($D31,'[1]Boys Do Main Draw Prep'!$A$7:$V$23,4))</f>
        <v/>
      </c>
      <c r="I31" s="42"/>
      <c r="J31" s="43"/>
      <c r="K31" s="59"/>
      <c r="L31" s="43" t="s">
        <v>46</v>
      </c>
      <c r="M31" s="44"/>
      <c r="N31" s="60"/>
      <c r="O31" s="59"/>
      <c r="P31" s="43"/>
      <c r="Q31" s="45"/>
    </row>
    <row r="32" spans="1:17" x14ac:dyDescent="0.25">
      <c r="A32" s="46"/>
      <c r="B32" s="47"/>
      <c r="C32" s="47"/>
      <c r="D32" s="47"/>
      <c r="E32" s="38" t="s">
        <v>47</v>
      </c>
      <c r="F32" s="38" t="s">
        <v>48</v>
      </c>
      <c r="G32" s="57"/>
      <c r="H32" s="38" t="str">
        <f>IF($D31="","",VLOOKUP($D31,'[1]Boys Do Main Draw Prep'!$A$7:$V$23,9))</f>
        <v/>
      </c>
      <c r="I32" s="48"/>
      <c r="J32" s="49" t="str">
        <f>IF(I32="a",E31,IF(I32="b",E33,""))</f>
        <v/>
      </c>
      <c r="K32" s="59"/>
      <c r="L32" s="43"/>
      <c r="M32" s="44"/>
      <c r="N32" s="43"/>
      <c r="O32" s="59"/>
      <c r="P32" s="43"/>
      <c r="Q32" s="45"/>
    </row>
    <row r="33" spans="1:17" x14ac:dyDescent="0.25">
      <c r="A33" s="46"/>
      <c r="B33" s="47"/>
      <c r="C33" s="47"/>
      <c r="D33" s="63"/>
      <c r="E33" s="43"/>
      <c r="F33" s="43"/>
      <c r="G33" s="34"/>
      <c r="H33" s="43"/>
      <c r="I33" s="50"/>
      <c r="J33" s="51" t="str">
        <f>UPPER(IF(OR(I34="a",I34="as"),E31,IF(OR(I34="b",I34="bs"),E35,)))</f>
        <v/>
      </c>
      <c r="K33" s="65"/>
      <c r="L33" s="43"/>
      <c r="M33" s="44"/>
      <c r="N33" s="43"/>
      <c r="O33" s="59"/>
      <c r="P33" s="43"/>
      <c r="Q33" s="45"/>
    </row>
    <row r="34" spans="1:17" x14ac:dyDescent="0.25">
      <c r="A34" s="46"/>
      <c r="B34" s="47"/>
      <c r="C34" s="47"/>
      <c r="D34" s="63"/>
      <c r="E34" s="43"/>
      <c r="F34" s="43"/>
      <c r="G34" s="34"/>
      <c r="H34" s="53" t="s">
        <v>20</v>
      </c>
      <c r="I34" s="54"/>
      <c r="J34" s="55" t="s">
        <v>49</v>
      </c>
      <c r="K34" s="48"/>
      <c r="L34" s="43"/>
      <c r="M34" s="44"/>
      <c r="N34" s="43"/>
      <c r="O34" s="59"/>
      <c r="P34" s="43"/>
      <c r="Q34" s="45"/>
    </row>
    <row r="35" spans="1:17" x14ac:dyDescent="0.25">
      <c r="A35" s="46">
        <v>8</v>
      </c>
      <c r="B35" s="38" t="str">
        <f>IF($D35="","",VLOOKUP($D35,'[1]Boys Do Main Draw Prep'!$A$7:$V$23,20))</f>
        <v/>
      </c>
      <c r="C35" s="38" t="str">
        <f>IF($D35="","",VLOOKUP($D35,'[1]Boys Do Main Draw Prep'!$A$7:$V$23,21))</f>
        <v/>
      </c>
      <c r="D35" s="39"/>
      <c r="E35" s="38" t="s">
        <v>50</v>
      </c>
      <c r="F35" s="38" t="s">
        <v>51</v>
      </c>
      <c r="G35" s="57"/>
      <c r="H35" s="38" t="str">
        <f>IF($D35="","",VLOOKUP($D35,'[1]Boys Do Main Draw Prep'!$A$7:$V$23,4))</f>
        <v/>
      </c>
      <c r="I35" s="58"/>
      <c r="J35" s="43" t="s">
        <v>52</v>
      </c>
      <c r="K35" s="44"/>
      <c r="L35" s="60"/>
      <c r="M35" s="52"/>
      <c r="N35" s="43"/>
      <c r="O35" s="59"/>
      <c r="P35" s="43"/>
      <c r="Q35" s="45"/>
    </row>
    <row r="36" spans="1:17" x14ac:dyDescent="0.25">
      <c r="A36" s="46"/>
      <c r="B36" s="47"/>
      <c r="C36" s="47"/>
      <c r="D36" s="47"/>
      <c r="E36" s="38" t="s">
        <v>53</v>
      </c>
      <c r="F36" s="38" t="s">
        <v>54</v>
      </c>
      <c r="G36" s="57"/>
      <c r="H36" s="38" t="str">
        <f>IF($D35="","",VLOOKUP($D35,'[1]Boys Do Main Draw Prep'!$A$7:$V$23,9))</f>
        <v/>
      </c>
      <c r="I36" s="48"/>
      <c r="J36" s="43"/>
      <c r="K36" s="44"/>
      <c r="L36" s="61"/>
      <c r="M36" s="62"/>
      <c r="N36" s="43"/>
      <c r="O36" s="59"/>
      <c r="P36" s="43"/>
      <c r="Q36" s="45"/>
    </row>
    <row r="37" spans="1:17" x14ac:dyDescent="0.25">
      <c r="A37" s="46"/>
      <c r="B37" s="47"/>
      <c r="C37" s="47"/>
      <c r="D37" s="63"/>
      <c r="E37" s="43"/>
      <c r="F37" s="43"/>
      <c r="G37" s="34"/>
      <c r="H37" s="43"/>
      <c r="I37" s="64"/>
      <c r="J37" s="43"/>
      <c r="K37" s="44"/>
      <c r="L37" s="43"/>
      <c r="M37" s="44"/>
      <c r="N37" s="44"/>
      <c r="O37" s="50"/>
      <c r="P37" s="51" t="str">
        <f>UPPER(IF(OR(O38="a",O38="as"),N21,IF(OR(O38="b",O38="bs"),N53,)))</f>
        <v/>
      </c>
      <c r="Q37" s="67"/>
    </row>
    <row r="38" spans="1:17" x14ac:dyDescent="0.25">
      <c r="A38" s="46"/>
      <c r="B38" s="47"/>
      <c r="C38" s="47"/>
      <c r="D38" s="63"/>
      <c r="E38" s="43"/>
      <c r="F38" s="43"/>
      <c r="G38" s="34"/>
      <c r="H38" s="43"/>
      <c r="I38" s="64"/>
      <c r="J38" s="43"/>
      <c r="K38" s="44"/>
      <c r="L38" s="43"/>
      <c r="M38" s="44"/>
      <c r="N38" s="53" t="s">
        <v>20</v>
      </c>
      <c r="O38" s="54"/>
      <c r="P38" s="55" t="str">
        <f>UPPER(IF(OR(O38="a",O38="as"),N22,IF(OR(O38="b",O38="bs"),N54,)))</f>
        <v/>
      </c>
      <c r="Q38" s="68"/>
    </row>
    <row r="39" spans="1:17" x14ac:dyDescent="0.25">
      <c r="A39" s="46">
        <v>9</v>
      </c>
      <c r="B39" s="38" t="str">
        <f>IF($D39="","",VLOOKUP($D39,'[1]Boys Do Main Draw Prep'!$A$7:$V$23,20))</f>
        <v/>
      </c>
      <c r="C39" s="38" t="str">
        <f>IF($D39="","",VLOOKUP($D39,'[1]Boys Do Main Draw Prep'!$A$7:$V$23,21))</f>
        <v/>
      </c>
      <c r="D39" s="39"/>
      <c r="E39" s="38" t="s">
        <v>55</v>
      </c>
      <c r="F39" s="38" t="s">
        <v>27</v>
      </c>
      <c r="G39" s="57"/>
      <c r="H39" s="38" t="str">
        <f>IF($D39="","",VLOOKUP($D39,'[1]Boys Do Main Draw Prep'!$A$7:$V$23,4))</f>
        <v/>
      </c>
      <c r="I39" s="42"/>
      <c r="J39" s="43"/>
      <c r="K39" s="44"/>
      <c r="L39" s="43"/>
      <c r="M39" s="44"/>
      <c r="N39" s="43"/>
      <c r="O39" s="59"/>
      <c r="P39" s="60"/>
      <c r="Q39" s="45"/>
    </row>
    <row r="40" spans="1:17" x14ac:dyDescent="0.25">
      <c r="A40" s="46"/>
      <c r="B40" s="47"/>
      <c r="C40" s="47"/>
      <c r="D40" s="47"/>
      <c r="E40" s="38" t="s">
        <v>56</v>
      </c>
      <c r="F40" s="38" t="s">
        <v>57</v>
      </c>
      <c r="G40" s="57"/>
      <c r="H40" s="38" t="str">
        <f>IF($D39="","",VLOOKUP($D39,'[1]Boys Do Main Draw Prep'!$A$7:$V$23,9))</f>
        <v/>
      </c>
      <c r="I40" s="48"/>
      <c r="J40" s="49" t="str">
        <f>IF(I40="a",E39,IF(I40="b",E41,""))</f>
        <v/>
      </c>
      <c r="K40" s="44"/>
      <c r="L40" s="43"/>
      <c r="M40" s="44"/>
      <c r="N40" s="43"/>
      <c r="O40" s="59"/>
      <c r="P40" s="61"/>
      <c r="Q40" s="69"/>
    </row>
    <row r="41" spans="1:17" x14ac:dyDescent="0.25">
      <c r="A41" s="46"/>
      <c r="B41" s="47"/>
      <c r="C41" s="47"/>
      <c r="D41" s="63"/>
      <c r="E41" s="43"/>
      <c r="F41" s="43"/>
      <c r="G41" s="34"/>
      <c r="H41" s="43"/>
      <c r="I41" s="50"/>
      <c r="J41" s="51" t="str">
        <f>UPPER(IF(OR(I42="a",I42="as"),E39,IF(OR(I42="b",I42="bs"),E43,)))</f>
        <v/>
      </c>
      <c r="K41" s="52"/>
      <c r="L41" s="43"/>
      <c r="M41" s="44"/>
      <c r="N41" s="43"/>
      <c r="O41" s="59"/>
      <c r="P41" s="43"/>
      <c r="Q41" s="45"/>
    </row>
    <row r="42" spans="1:17" x14ac:dyDescent="0.25">
      <c r="A42" s="46"/>
      <c r="B42" s="47"/>
      <c r="C42" s="47"/>
      <c r="D42" s="63"/>
      <c r="E42" s="43"/>
      <c r="F42" s="43"/>
      <c r="G42" s="34"/>
      <c r="H42" s="53" t="s">
        <v>20</v>
      </c>
      <c r="I42" s="54"/>
      <c r="J42" s="55" t="s">
        <v>58</v>
      </c>
      <c r="K42" s="56"/>
      <c r="L42" s="43"/>
      <c r="M42" s="44"/>
      <c r="N42" s="43"/>
      <c r="O42" s="59"/>
      <c r="P42" s="43"/>
      <c r="Q42" s="45"/>
    </row>
    <row r="43" spans="1:17" x14ac:dyDescent="0.25">
      <c r="A43" s="46">
        <v>10</v>
      </c>
      <c r="B43" s="38" t="str">
        <f>IF($D43="","",VLOOKUP($D43,'[1]Boys Do Main Draw Prep'!$A$7:$V$23,20))</f>
        <v/>
      </c>
      <c r="C43" s="38" t="str">
        <f>IF($D43="","",VLOOKUP($D43,'[1]Boys Do Main Draw Prep'!$A$7:$V$23,21))</f>
        <v/>
      </c>
      <c r="D43" s="39"/>
      <c r="E43" s="38" t="s">
        <v>59</v>
      </c>
      <c r="F43" s="38" t="s">
        <v>60</v>
      </c>
      <c r="G43" s="57"/>
      <c r="H43" s="38" t="str">
        <f>IF($D43="","",VLOOKUP($D43,'[1]Boys Do Main Draw Prep'!$A$7:$V$23,4))</f>
        <v/>
      </c>
      <c r="I43" s="58"/>
      <c r="J43" s="43" t="s">
        <v>61</v>
      </c>
      <c r="K43" s="59"/>
      <c r="L43" s="60"/>
      <c r="M43" s="52"/>
      <c r="N43" s="43"/>
      <c r="O43" s="59"/>
      <c r="P43" s="43"/>
      <c r="Q43" s="45"/>
    </row>
    <row r="44" spans="1:17" x14ac:dyDescent="0.25">
      <c r="A44" s="46"/>
      <c r="B44" s="47"/>
      <c r="C44" s="47"/>
      <c r="D44" s="47"/>
      <c r="E44" s="38" t="s">
        <v>62</v>
      </c>
      <c r="F44" s="38" t="s">
        <v>63</v>
      </c>
      <c r="G44" s="57"/>
      <c r="H44" s="38" t="str">
        <f>IF($D43="","",VLOOKUP($D43,'[1]Boys Do Main Draw Prep'!$A$7:$V$23,9))</f>
        <v/>
      </c>
      <c r="I44" s="48"/>
      <c r="J44" s="43"/>
      <c r="K44" s="59"/>
      <c r="L44" s="61"/>
      <c r="M44" s="62"/>
      <c r="N44" s="43"/>
      <c r="O44" s="59"/>
      <c r="P44" s="43"/>
      <c r="Q44" s="45"/>
    </row>
    <row r="45" spans="1:17" x14ac:dyDescent="0.25">
      <c r="A45" s="46"/>
      <c r="B45" s="47"/>
      <c r="C45" s="47"/>
      <c r="D45" s="63"/>
      <c r="E45" s="43"/>
      <c r="F45" s="43"/>
      <c r="G45" s="34"/>
      <c r="H45" s="43"/>
      <c r="I45" s="64"/>
      <c r="J45" s="43"/>
      <c r="K45" s="50"/>
      <c r="L45" s="51" t="str">
        <f>UPPER(IF(OR(K46="a",K46="as"),J41,IF(OR(K46="b",K46="bs"),J49,)))</f>
        <v/>
      </c>
      <c r="M45" s="44"/>
      <c r="N45" s="43"/>
      <c r="O45" s="59"/>
      <c r="P45" s="43"/>
      <c r="Q45" s="45"/>
    </row>
    <row r="46" spans="1:17" x14ac:dyDescent="0.25">
      <c r="A46" s="46"/>
      <c r="B46" s="47"/>
      <c r="C46" s="47"/>
      <c r="D46" s="63"/>
      <c r="E46" s="43"/>
      <c r="F46" s="43"/>
      <c r="G46" s="34"/>
      <c r="H46" s="43"/>
      <c r="I46" s="64"/>
      <c r="J46" s="53" t="s">
        <v>20</v>
      </c>
      <c r="K46" s="54"/>
      <c r="L46" s="55" t="s">
        <v>58</v>
      </c>
      <c r="M46" s="56"/>
      <c r="N46" s="43"/>
      <c r="O46" s="59"/>
      <c r="P46" s="43"/>
      <c r="Q46" s="45"/>
    </row>
    <row r="47" spans="1:17" x14ac:dyDescent="0.25">
      <c r="A47" s="46">
        <v>11</v>
      </c>
      <c r="B47" s="38" t="str">
        <f>IF($D47="","",VLOOKUP($D47,'[1]Boys Do Main Draw Prep'!$A$7:$V$23,20))</f>
        <v/>
      </c>
      <c r="C47" s="38" t="str">
        <f>IF($D47="","",VLOOKUP($D47,'[1]Boys Do Main Draw Prep'!$A$7:$V$23,21))</f>
        <v/>
      </c>
      <c r="D47" s="39"/>
      <c r="E47" s="38" t="s">
        <v>64</v>
      </c>
      <c r="F47" s="38" t="s">
        <v>65</v>
      </c>
      <c r="G47" s="57"/>
      <c r="H47" s="38" t="str">
        <f>IF($D47="","",VLOOKUP($D47,'[1]Boys Do Main Draw Prep'!$A$7:$V$23,4))</f>
        <v/>
      </c>
      <c r="I47" s="42"/>
      <c r="J47" s="43"/>
      <c r="K47" s="59"/>
      <c r="L47" s="43" t="s">
        <v>66</v>
      </c>
      <c r="M47" s="59"/>
      <c r="N47" s="60"/>
      <c r="O47" s="59"/>
      <c r="P47" s="43"/>
      <c r="Q47" s="45"/>
    </row>
    <row r="48" spans="1:17" x14ac:dyDescent="0.25">
      <c r="A48" s="46"/>
      <c r="B48" s="47"/>
      <c r="C48" s="47"/>
      <c r="D48" s="47"/>
      <c r="E48" s="38" t="s">
        <v>67</v>
      </c>
      <c r="F48" s="38" t="s">
        <v>68</v>
      </c>
      <c r="G48" s="57"/>
      <c r="H48" s="38" t="str">
        <f>IF($D47="","",VLOOKUP($D47,'[1]Boys Do Main Draw Prep'!$A$7:$V$23,9))</f>
        <v/>
      </c>
      <c r="I48" s="48"/>
      <c r="J48" s="49" t="str">
        <f>IF(I48="a",E47,IF(I48="b",E49,""))</f>
        <v/>
      </c>
      <c r="K48" s="59"/>
      <c r="L48" s="43"/>
      <c r="M48" s="59"/>
      <c r="N48" s="43"/>
      <c r="O48" s="59"/>
      <c r="P48" s="43"/>
      <c r="Q48" s="45"/>
    </row>
    <row r="49" spans="1:17" x14ac:dyDescent="0.25">
      <c r="A49" s="46"/>
      <c r="B49" s="47"/>
      <c r="C49" s="47"/>
      <c r="D49" s="47"/>
      <c r="E49" s="43"/>
      <c r="F49" s="43"/>
      <c r="G49" s="34"/>
      <c r="H49" s="43"/>
      <c r="I49" s="50"/>
      <c r="J49" s="51" t="str">
        <f>UPPER(IF(OR(I50="a",I50="as"),E47,IF(OR(I50="b",I50="bs"),E51,)))</f>
        <v/>
      </c>
      <c r="K49" s="65"/>
      <c r="L49" s="43"/>
      <c r="M49" s="59"/>
      <c r="N49" s="43"/>
      <c r="O49" s="59"/>
      <c r="P49" s="43"/>
      <c r="Q49" s="45"/>
    </row>
    <row r="50" spans="1:17" x14ac:dyDescent="0.25">
      <c r="A50" s="46"/>
      <c r="B50" s="47"/>
      <c r="C50" s="47"/>
      <c r="D50" s="47"/>
      <c r="E50" s="43"/>
      <c r="F50" s="43"/>
      <c r="G50" s="34"/>
      <c r="H50" s="53" t="s">
        <v>20</v>
      </c>
      <c r="I50" s="54"/>
      <c r="J50" s="55" t="s">
        <v>69</v>
      </c>
      <c r="K50" s="48"/>
      <c r="L50" s="43"/>
      <c r="M50" s="59"/>
      <c r="N50" s="43"/>
      <c r="O50" s="59"/>
      <c r="P50" s="43"/>
      <c r="Q50" s="45"/>
    </row>
    <row r="51" spans="1:17" x14ac:dyDescent="0.25">
      <c r="A51" s="37">
        <v>12</v>
      </c>
      <c r="B51" s="38" t="str">
        <f>IF($D51="","",VLOOKUP($D51,'[1]Boys Do Main Draw Prep'!$A$7:$V$23,20))</f>
        <v/>
      </c>
      <c r="C51" s="38" t="str">
        <f>IF($D51="","",VLOOKUP($D51,'[1]Boys Do Main Draw Prep'!$A$7:$V$23,21))</f>
        <v/>
      </c>
      <c r="D51" s="39"/>
      <c r="E51" s="40" t="s">
        <v>70</v>
      </c>
      <c r="F51" s="40" t="s">
        <v>71</v>
      </c>
      <c r="G51" s="41"/>
      <c r="H51" s="40" t="str">
        <f>IF($D51="","",VLOOKUP($D51,'[1]Boys Do Main Draw Prep'!$A$7:$V$23,4))</f>
        <v/>
      </c>
      <c r="I51" s="58"/>
      <c r="J51" s="43" t="s">
        <v>72</v>
      </c>
      <c r="K51" s="44"/>
      <c r="L51" s="60"/>
      <c r="M51" s="65"/>
      <c r="N51" s="43"/>
      <c r="O51" s="59"/>
      <c r="P51" s="43"/>
      <c r="Q51" s="45"/>
    </row>
    <row r="52" spans="1:17" x14ac:dyDescent="0.25">
      <c r="A52" s="46"/>
      <c r="B52" s="47"/>
      <c r="C52" s="47"/>
      <c r="D52" s="47"/>
      <c r="E52" s="40" t="s">
        <v>73</v>
      </c>
      <c r="F52" s="40" t="s">
        <v>74</v>
      </c>
      <c r="G52" s="41"/>
      <c r="H52" s="40" t="str">
        <f>IF($D51="","",VLOOKUP($D51,'[1]Boys Do Main Draw Prep'!$A$7:$V$23,9))</f>
        <v/>
      </c>
      <c r="I52" s="48"/>
      <c r="J52" s="43"/>
      <c r="K52" s="44"/>
      <c r="L52" s="61"/>
      <c r="M52" s="66"/>
      <c r="N52" s="43"/>
      <c r="O52" s="59"/>
      <c r="P52" s="43"/>
      <c r="Q52" s="45"/>
    </row>
    <row r="53" spans="1:17" x14ac:dyDescent="0.25">
      <c r="A53" s="46"/>
      <c r="B53" s="47"/>
      <c r="C53" s="47"/>
      <c r="D53" s="47"/>
      <c r="E53" s="43"/>
      <c r="F53" s="43"/>
      <c r="G53" s="34"/>
      <c r="H53" s="43"/>
      <c r="I53" s="64"/>
      <c r="J53" s="43"/>
      <c r="K53" s="44"/>
      <c r="L53" s="43"/>
      <c r="M53" s="50"/>
      <c r="N53" s="51" t="str">
        <f>UPPER(IF(OR(M54="a",M54="as"),L45,IF(OR(M54="b",M54="bs"),L61,)))</f>
        <v/>
      </c>
      <c r="O53" s="59"/>
      <c r="P53" s="43"/>
      <c r="Q53" s="45"/>
    </row>
    <row r="54" spans="1:17" x14ac:dyDescent="0.25">
      <c r="A54" s="46"/>
      <c r="B54" s="47"/>
      <c r="C54" s="47"/>
      <c r="D54" s="47"/>
      <c r="E54" s="43"/>
      <c r="F54" s="43"/>
      <c r="G54" s="34"/>
      <c r="H54" s="43"/>
      <c r="I54" s="64"/>
      <c r="J54" s="43"/>
      <c r="K54" s="44"/>
      <c r="L54" s="53" t="s">
        <v>20</v>
      </c>
      <c r="M54" s="54"/>
      <c r="N54" s="55" t="str">
        <f>UPPER(IF(OR(M54="a",M54="as"),L46,IF(OR(M54="b",M54="bs"),L62,)))</f>
        <v/>
      </c>
      <c r="O54" s="48"/>
      <c r="P54" s="43"/>
      <c r="Q54" s="45"/>
    </row>
    <row r="55" spans="1:17" x14ac:dyDescent="0.25">
      <c r="A55" s="46">
        <v>13</v>
      </c>
      <c r="B55" s="38" t="str">
        <f>IF($D55="","",VLOOKUP($D55,'[1]Boys Do Main Draw Prep'!$A$7:$V$23,20))</f>
        <v/>
      </c>
      <c r="C55" s="38" t="str">
        <f>IF($D55="","",VLOOKUP($D55,'[1]Boys Do Main Draw Prep'!$A$7:$V$23,21))</f>
        <v/>
      </c>
      <c r="D55" s="39"/>
      <c r="E55" s="38" t="s">
        <v>75</v>
      </c>
      <c r="F55" s="38" t="s">
        <v>76</v>
      </c>
      <c r="G55" s="57"/>
      <c r="H55" s="38" t="str">
        <f>IF($D55="","",VLOOKUP($D55,'[1]Boys Do Main Draw Prep'!$A$7:$V$23,4))</f>
        <v/>
      </c>
      <c r="I55" s="42"/>
      <c r="J55" s="43"/>
      <c r="K55" s="44"/>
      <c r="L55" s="43"/>
      <c r="M55" s="59"/>
      <c r="N55" s="43"/>
      <c r="O55" s="44"/>
      <c r="P55" s="43"/>
      <c r="Q55" s="45"/>
    </row>
    <row r="56" spans="1:17" x14ac:dyDescent="0.25">
      <c r="A56" s="46"/>
      <c r="B56" s="47"/>
      <c r="C56" s="47"/>
      <c r="D56" s="47"/>
      <c r="E56" s="38" t="s">
        <v>77</v>
      </c>
      <c r="F56" s="38" t="s">
        <v>78</v>
      </c>
      <c r="G56" s="57"/>
      <c r="H56" s="38" t="str">
        <f>IF($D55="","",VLOOKUP($D55,'[1]Boys Do Main Draw Prep'!$A$7:$V$23,9))</f>
        <v/>
      </c>
      <c r="I56" s="48"/>
      <c r="J56" s="49" t="str">
        <f>IF(I56="a",E55,IF(I56="b",E57,""))</f>
        <v/>
      </c>
      <c r="K56" s="44"/>
      <c r="L56" s="43"/>
      <c r="M56" s="59"/>
      <c r="N56" s="43"/>
      <c r="O56" s="44"/>
      <c r="P56" s="43"/>
      <c r="Q56" s="45"/>
    </row>
    <row r="57" spans="1:17" x14ac:dyDescent="0.25">
      <c r="A57" s="46"/>
      <c r="B57" s="47"/>
      <c r="C57" s="47"/>
      <c r="D57" s="63"/>
      <c r="E57" s="43"/>
      <c r="F57" s="43"/>
      <c r="G57" s="34"/>
      <c r="H57" s="43"/>
      <c r="I57" s="50"/>
      <c r="J57" s="51" t="str">
        <f>UPPER(IF(OR(I58="a",I58="as"),E55,IF(OR(I58="b",I58="bs"),E59,)))</f>
        <v/>
      </c>
      <c r="K57" s="52"/>
      <c r="L57" s="43"/>
      <c r="M57" s="59"/>
      <c r="N57" s="43"/>
      <c r="O57" s="44"/>
      <c r="P57" s="43"/>
      <c r="Q57" s="45"/>
    </row>
    <row r="58" spans="1:17" x14ac:dyDescent="0.25">
      <c r="A58" s="46"/>
      <c r="B58" s="47"/>
      <c r="C58" s="47"/>
      <c r="D58" s="63"/>
      <c r="E58" s="43"/>
      <c r="F58" s="43"/>
      <c r="G58" s="34"/>
      <c r="H58" s="53" t="s">
        <v>20</v>
      </c>
      <c r="I58" s="54"/>
      <c r="J58" s="55" t="s">
        <v>79</v>
      </c>
      <c r="K58" s="56"/>
      <c r="L58" s="43"/>
      <c r="M58" s="59"/>
      <c r="N58" s="43"/>
      <c r="O58" s="44"/>
      <c r="P58" s="43"/>
      <c r="Q58" s="45"/>
    </row>
    <row r="59" spans="1:17" x14ac:dyDescent="0.25">
      <c r="A59" s="46">
        <v>14</v>
      </c>
      <c r="B59" s="38" t="str">
        <f>IF($D59="","",VLOOKUP($D59,'[1]Boys Do Main Draw Prep'!$A$7:$V$23,20))</f>
        <v/>
      </c>
      <c r="C59" s="38" t="str">
        <f>IF($D59="","",VLOOKUP($D59,'[1]Boys Do Main Draw Prep'!$A$7:$V$23,21))</f>
        <v/>
      </c>
      <c r="D59" s="39"/>
      <c r="E59" s="38" t="s">
        <v>80</v>
      </c>
      <c r="F59" s="38" t="s">
        <v>81</v>
      </c>
      <c r="G59" s="57"/>
      <c r="H59" s="38" t="str">
        <f>IF($D59="","",VLOOKUP($D59,'[1]Boys Do Main Draw Prep'!$A$7:$V$23,4))</f>
        <v/>
      </c>
      <c r="I59" s="58"/>
      <c r="J59" s="43" t="s">
        <v>82</v>
      </c>
      <c r="K59" s="59"/>
      <c r="L59" s="60"/>
      <c r="M59" s="65"/>
      <c r="N59" s="43"/>
      <c r="O59" s="44"/>
      <c r="P59" s="43"/>
      <c r="Q59" s="45"/>
    </row>
    <row r="60" spans="1:17" x14ac:dyDescent="0.25">
      <c r="A60" s="46"/>
      <c r="B60" s="47"/>
      <c r="C60" s="47"/>
      <c r="D60" s="47"/>
      <c r="E60" s="38" t="s">
        <v>83</v>
      </c>
      <c r="F60" s="38" t="s">
        <v>84</v>
      </c>
      <c r="G60" s="57"/>
      <c r="H60" s="38" t="str">
        <f>IF($D59="","",VLOOKUP($D59,'[1]Boys Do Main Draw Prep'!$A$7:$V$23,9))</f>
        <v/>
      </c>
      <c r="I60" s="48"/>
      <c r="J60" s="43"/>
      <c r="K60" s="59"/>
      <c r="L60" s="61"/>
      <c r="M60" s="66"/>
      <c r="N60" s="43"/>
      <c r="O60" s="44"/>
      <c r="P60" s="43"/>
      <c r="Q60" s="45"/>
    </row>
    <row r="61" spans="1:17" x14ac:dyDescent="0.25">
      <c r="A61" s="46"/>
      <c r="B61" s="47"/>
      <c r="C61" s="47"/>
      <c r="D61" s="63"/>
      <c r="E61" s="43"/>
      <c r="F61" s="43"/>
      <c r="G61" s="34"/>
      <c r="H61" s="43"/>
      <c r="I61" s="64"/>
      <c r="J61" s="43"/>
      <c r="K61" s="50"/>
      <c r="L61" s="51" t="str">
        <f>UPPER(IF(OR(K62="a",K62="as"),J57,IF(OR(K62="b",K62="bs"),J65,)))</f>
        <v/>
      </c>
      <c r="M61" s="59"/>
      <c r="N61" s="43"/>
      <c r="O61" s="44"/>
      <c r="P61" s="43"/>
      <c r="Q61" s="45"/>
    </row>
    <row r="62" spans="1:17" x14ac:dyDescent="0.25">
      <c r="A62" s="46"/>
      <c r="B62" s="47"/>
      <c r="C62" s="47"/>
      <c r="D62" s="63"/>
      <c r="E62" s="43"/>
      <c r="F62" s="43"/>
      <c r="G62" s="34"/>
      <c r="H62" s="43"/>
      <c r="I62" s="64"/>
      <c r="J62" s="53" t="s">
        <v>20</v>
      </c>
      <c r="K62" s="54"/>
      <c r="L62" s="55" t="s">
        <v>85</v>
      </c>
      <c r="M62" s="48"/>
      <c r="N62" s="43"/>
      <c r="O62" s="44"/>
      <c r="P62" s="43"/>
      <c r="Q62" s="45"/>
    </row>
    <row r="63" spans="1:17" x14ac:dyDescent="0.25">
      <c r="A63" s="46">
        <v>15</v>
      </c>
      <c r="B63" s="38" t="str">
        <f>IF($D63="","",VLOOKUP($D63,'[1]Boys Do Main Draw Prep'!$A$7:$V$23,20))</f>
        <v/>
      </c>
      <c r="C63" s="38" t="str">
        <f>IF($D63="","",VLOOKUP($D63,'[1]Boys Do Main Draw Prep'!$A$7:$V$23,21))</f>
        <v/>
      </c>
      <c r="D63" s="39"/>
      <c r="E63" s="38" t="s">
        <v>22</v>
      </c>
      <c r="F63" s="38" t="str">
        <f>IF($D63="","",VLOOKUP($D63,'[1]Boys Do Main Draw Prep'!$A$7:$V$23,3))</f>
        <v/>
      </c>
      <c r="G63" s="57"/>
      <c r="H63" s="38" t="str">
        <f>IF($D63="","",VLOOKUP($D63,'[1]Boys Do Main Draw Prep'!$A$7:$V$23,4))</f>
        <v/>
      </c>
      <c r="I63" s="42"/>
      <c r="J63" s="43"/>
      <c r="K63" s="59"/>
      <c r="L63" s="43" t="s">
        <v>41</v>
      </c>
      <c r="M63" s="44"/>
      <c r="N63" s="60"/>
      <c r="O63" s="44"/>
      <c r="P63" s="43"/>
      <c r="Q63" s="45"/>
    </row>
    <row r="64" spans="1:17" x14ac:dyDescent="0.25">
      <c r="A64" s="46"/>
      <c r="B64" s="47"/>
      <c r="C64" s="47"/>
      <c r="D64" s="47"/>
      <c r="E64" s="38" t="str">
        <f>UPPER(IF($D63="","",VLOOKUP($D63,'[1]Boys Do Main Draw Prep'!$A$7:$V$23,7)))</f>
        <v/>
      </c>
      <c r="F64" s="38" t="str">
        <f>IF($D63="","",VLOOKUP($D63,'[1]Boys Do Main Draw Prep'!$A$7:$V$23,8))</f>
        <v/>
      </c>
      <c r="G64" s="57"/>
      <c r="H64" s="38" t="str">
        <f>IF($D63="","",VLOOKUP($D63,'[1]Boys Do Main Draw Prep'!$A$7:$V$23,9))</f>
        <v/>
      </c>
      <c r="I64" s="48"/>
      <c r="J64" s="49" t="str">
        <f>IF(I64="a",E63,IF(I64="b",E65,""))</f>
        <v/>
      </c>
      <c r="K64" s="59"/>
      <c r="L64" s="43"/>
      <c r="M64" s="44"/>
      <c r="N64" s="43"/>
      <c r="O64" s="44"/>
      <c r="P64" s="43"/>
      <c r="Q64" s="45"/>
    </row>
    <row r="65" spans="1:17" x14ac:dyDescent="0.25">
      <c r="A65" s="46"/>
      <c r="B65" s="47"/>
      <c r="C65" s="47"/>
      <c r="D65" s="47"/>
      <c r="E65" s="49"/>
      <c r="F65" s="49"/>
      <c r="G65" s="70"/>
      <c r="H65" s="49"/>
      <c r="I65" s="50"/>
      <c r="J65" s="51" t="str">
        <f>UPPER(IF(OR(I66="a",I66="as"),E63,IF(OR(I66="b",I66="bs"),E67,)))</f>
        <v/>
      </c>
      <c r="K65" s="65"/>
      <c r="L65" s="43"/>
      <c r="M65" s="44"/>
      <c r="N65" s="43"/>
      <c r="O65" s="44"/>
      <c r="P65" s="43"/>
      <c r="Q65" s="45"/>
    </row>
    <row r="66" spans="1:17" x14ac:dyDescent="0.25">
      <c r="A66" s="46"/>
      <c r="B66" s="47"/>
      <c r="C66" s="47"/>
      <c r="D66" s="47"/>
      <c r="E66" s="43"/>
      <c r="F66" s="43"/>
      <c r="G66" s="34"/>
      <c r="H66" s="53" t="s">
        <v>20</v>
      </c>
      <c r="I66" s="54"/>
      <c r="J66" s="55" t="s">
        <v>85</v>
      </c>
      <c r="K66" s="48"/>
      <c r="L66" s="43"/>
      <c r="M66" s="44"/>
      <c r="N66" s="43"/>
      <c r="O66" s="44"/>
      <c r="P66" s="43"/>
      <c r="Q66" s="45"/>
    </row>
    <row r="67" spans="1:17" x14ac:dyDescent="0.25">
      <c r="A67" s="37">
        <v>16</v>
      </c>
      <c r="B67" s="38" t="str">
        <f>IF($D67="","",VLOOKUP($D67,'[1]Boys Do Main Draw Prep'!$A$7:$V$23,20))</f>
        <v/>
      </c>
      <c r="C67" s="38" t="str">
        <f>IF($D67="","",VLOOKUP($D67,'[1]Boys Do Main Draw Prep'!$A$7:$V$23,21))</f>
        <v/>
      </c>
      <c r="D67" s="39"/>
      <c r="E67" s="40" t="s">
        <v>44</v>
      </c>
      <c r="F67" s="40" t="s">
        <v>86</v>
      </c>
      <c r="G67" s="41"/>
      <c r="H67" s="40" t="str">
        <f>IF($D67="","",VLOOKUP($D67,'[1]Boys Do Main Draw Prep'!$A$7:$V$23,4))</f>
        <v/>
      </c>
      <c r="I67" s="58"/>
      <c r="J67" s="43"/>
      <c r="K67" s="44"/>
      <c r="L67" s="60"/>
      <c r="M67" s="52"/>
      <c r="N67" s="43"/>
      <c r="O67" s="44"/>
      <c r="P67" s="43"/>
      <c r="Q67" s="45"/>
    </row>
    <row r="68" spans="1:17" x14ac:dyDescent="0.25">
      <c r="A68" s="46"/>
      <c r="B68" s="47"/>
      <c r="C68" s="47"/>
      <c r="D68" s="47"/>
      <c r="E68" s="40" t="s">
        <v>44</v>
      </c>
      <c r="F68" s="40" t="s">
        <v>87</v>
      </c>
      <c r="G68" s="41"/>
      <c r="H68" s="40" t="str">
        <f>IF($D67="","",VLOOKUP($D67,'[1]Boys Do Main Draw Prep'!$A$7:$V$23,9))</f>
        <v/>
      </c>
      <c r="I68" s="48"/>
      <c r="J68" s="43"/>
      <c r="K68" s="44"/>
      <c r="L68" s="61"/>
      <c r="M68" s="62"/>
      <c r="N68" s="43"/>
      <c r="O68" s="44"/>
      <c r="P68" s="43"/>
      <c r="Q68" s="45"/>
    </row>
    <row r="69" spans="1:17" x14ac:dyDescent="0.25">
      <c r="A69" s="71"/>
      <c r="B69" s="72"/>
      <c r="C69" s="72"/>
      <c r="D69" s="73"/>
      <c r="E69" s="74"/>
      <c r="F69" s="74"/>
      <c r="G69" s="75"/>
      <c r="H69" s="74"/>
      <c r="I69" s="76"/>
      <c r="J69" s="77"/>
      <c r="K69" s="78"/>
      <c r="L69" s="77"/>
      <c r="M69" s="78"/>
      <c r="N69" s="77"/>
      <c r="O69" s="78"/>
      <c r="P69" s="77"/>
      <c r="Q69" s="78"/>
    </row>
    <row r="70" spans="1:17" ht="18" x14ac:dyDescent="0.25">
      <c r="A70" s="71"/>
      <c r="B70" s="72"/>
      <c r="C70" s="72"/>
      <c r="D70" s="73"/>
      <c r="E70" s="74"/>
      <c r="F70" s="74"/>
      <c r="G70" s="79"/>
      <c r="H70" s="74"/>
      <c r="I70" s="76"/>
      <c r="J70" s="77"/>
      <c r="K70" s="78"/>
      <c r="L70" s="80"/>
      <c r="M70" s="81"/>
      <c r="N70" s="80"/>
      <c r="O70" s="81"/>
      <c r="P70" s="80"/>
      <c r="Q70" s="81"/>
    </row>
    <row r="71" spans="1:17" x14ac:dyDescent="0.25">
      <c r="A71" s="82" t="s">
        <v>88</v>
      </c>
      <c r="B71" s="83"/>
      <c r="C71" s="84"/>
      <c r="D71" s="85" t="s">
        <v>89</v>
      </c>
      <c r="E71" s="86" t="s">
        <v>90</v>
      </c>
      <c r="F71" s="86"/>
      <c r="G71" s="86"/>
      <c r="H71" s="87"/>
      <c r="I71" s="86" t="s">
        <v>89</v>
      </c>
      <c r="J71" s="86" t="s">
        <v>91</v>
      </c>
      <c r="K71" s="88"/>
      <c r="L71" s="86" t="s">
        <v>92</v>
      </c>
      <c r="M71" s="89"/>
      <c r="N71" s="90" t="s">
        <v>93</v>
      </c>
      <c r="O71" s="90"/>
      <c r="P71" s="91"/>
      <c r="Q71" s="92"/>
    </row>
    <row r="72" spans="1:17" x14ac:dyDescent="0.25">
      <c r="A72" s="93" t="s">
        <v>94</v>
      </c>
      <c r="B72" s="94"/>
      <c r="C72" s="95"/>
      <c r="D72" s="96">
        <v>1</v>
      </c>
      <c r="E72" s="97">
        <f>IF(D72&gt;$Q$79,,UPPER(VLOOKUP(D72,'[1]Boys Do Main Draw Prep'!$A$7:$R$23,2)))</f>
        <v>0</v>
      </c>
      <c r="F72" s="98"/>
      <c r="G72" s="98"/>
      <c r="H72" s="99"/>
      <c r="I72" s="100" t="s">
        <v>95</v>
      </c>
      <c r="J72" s="94"/>
      <c r="K72" s="101"/>
      <c r="L72" s="94"/>
      <c r="M72" s="102"/>
      <c r="N72" s="103" t="s">
        <v>96</v>
      </c>
      <c r="O72" s="104"/>
      <c r="P72" s="104"/>
      <c r="Q72" s="105"/>
    </row>
    <row r="73" spans="1:17" x14ac:dyDescent="0.25">
      <c r="A73" s="93" t="s">
        <v>97</v>
      </c>
      <c r="B73" s="94"/>
      <c r="C73" s="95"/>
      <c r="D73" s="96"/>
      <c r="E73" s="97">
        <f>IF(D72&gt;$Q$79,,UPPER(VLOOKUP(D72,'[1]Boys Do Main Draw Prep'!$A$7:$R$23,7)))</f>
        <v>0</v>
      </c>
      <c r="F73" s="98"/>
      <c r="G73" s="98"/>
      <c r="H73" s="99"/>
      <c r="I73" s="100"/>
      <c r="J73" s="94"/>
      <c r="K73" s="101"/>
      <c r="L73" s="94"/>
      <c r="M73" s="102"/>
      <c r="N73" s="106"/>
      <c r="O73" s="107"/>
      <c r="P73" s="106"/>
      <c r="Q73" s="108"/>
    </row>
    <row r="74" spans="1:17" x14ac:dyDescent="0.25">
      <c r="A74" s="109" t="s">
        <v>98</v>
      </c>
      <c r="B74" s="106"/>
      <c r="C74" s="110"/>
      <c r="D74" s="96">
        <v>2</v>
      </c>
      <c r="E74" s="97">
        <f>IF(D74&gt;$Q$79,,UPPER(VLOOKUP(D74,'[1]Boys Do Main Draw Prep'!$A$7:$R$23,2)))</f>
        <v>0</v>
      </c>
      <c r="F74" s="98"/>
      <c r="G74" s="98"/>
      <c r="H74" s="99"/>
      <c r="I74" s="100" t="s">
        <v>99</v>
      </c>
      <c r="J74" s="94"/>
      <c r="K74" s="101"/>
      <c r="L74" s="94"/>
      <c r="M74" s="102"/>
      <c r="N74" s="103" t="s">
        <v>100</v>
      </c>
      <c r="O74" s="104"/>
      <c r="P74" s="104"/>
      <c r="Q74" s="105"/>
    </row>
    <row r="75" spans="1:17" x14ac:dyDescent="0.25">
      <c r="A75" s="111"/>
      <c r="B75" s="112"/>
      <c r="C75" s="113"/>
      <c r="D75" s="96"/>
      <c r="E75" s="97">
        <f>IF(D74&gt;$Q$79,,UPPER(VLOOKUP(D74,'[1]Boys Do Main Draw Prep'!$A$7:$R$23,7)))</f>
        <v>0</v>
      </c>
      <c r="F75" s="98"/>
      <c r="G75" s="98"/>
      <c r="H75" s="99"/>
      <c r="I75" s="100"/>
      <c r="J75" s="94"/>
      <c r="K75" s="101"/>
      <c r="L75" s="94"/>
      <c r="M75" s="102"/>
      <c r="N75" s="94"/>
      <c r="O75" s="101"/>
      <c r="P75" s="94"/>
      <c r="Q75" s="102"/>
    </row>
    <row r="76" spans="1:17" x14ac:dyDescent="0.25">
      <c r="A76" s="114" t="s">
        <v>101</v>
      </c>
      <c r="B76" s="115"/>
      <c r="C76" s="116"/>
      <c r="D76" s="96">
        <v>3</v>
      </c>
      <c r="E76" s="97">
        <f>IF(D76&gt;$Q$79,,UPPER(VLOOKUP(D76,'[1]Boys Do Main Draw Prep'!$A$7:$R$23,2)))</f>
        <v>0</v>
      </c>
      <c r="F76" s="98"/>
      <c r="G76" s="98"/>
      <c r="H76" s="99"/>
      <c r="I76" s="100" t="s">
        <v>102</v>
      </c>
      <c r="J76" s="94"/>
      <c r="K76" s="101"/>
      <c r="L76" s="94"/>
      <c r="M76" s="102"/>
      <c r="N76" s="106"/>
      <c r="O76" s="107"/>
      <c r="P76" s="106"/>
      <c r="Q76" s="108"/>
    </row>
    <row r="77" spans="1:17" x14ac:dyDescent="0.25">
      <c r="A77" s="93" t="s">
        <v>94</v>
      </c>
      <c r="B77" s="94"/>
      <c r="C77" s="95"/>
      <c r="D77" s="96"/>
      <c r="E77" s="97">
        <f>IF(D76&gt;$Q$79,,UPPER(VLOOKUP(D76,'[1]Boys Do Main Draw Prep'!$A$7:$R$23,7)))</f>
        <v>0</v>
      </c>
      <c r="F77" s="98"/>
      <c r="G77" s="98"/>
      <c r="H77" s="99"/>
      <c r="I77" s="100"/>
      <c r="J77" s="94"/>
      <c r="K77" s="101"/>
      <c r="L77" s="94"/>
      <c r="M77" s="102"/>
      <c r="N77" s="103" t="s">
        <v>103</v>
      </c>
      <c r="O77" s="104"/>
      <c r="P77" s="104"/>
      <c r="Q77" s="105"/>
    </row>
    <row r="78" spans="1:17" x14ac:dyDescent="0.25">
      <c r="A78" s="93" t="s">
        <v>104</v>
      </c>
      <c r="B78" s="94"/>
      <c r="C78" s="117"/>
      <c r="D78" s="96">
        <v>4</v>
      </c>
      <c r="E78" s="97">
        <f>IF(D78&gt;$Q$79,,UPPER(VLOOKUP(D78,'[1]Boys Do Main Draw Prep'!$A$7:$R$23,2)))</f>
        <v>0</v>
      </c>
      <c r="F78" s="98"/>
      <c r="G78" s="98"/>
      <c r="H78" s="99"/>
      <c r="I78" s="100" t="s">
        <v>105</v>
      </c>
      <c r="J78" s="94"/>
      <c r="K78" s="101"/>
      <c r="L78" s="94"/>
      <c r="M78" s="102"/>
      <c r="N78" s="94"/>
      <c r="O78" s="101"/>
      <c r="P78" s="94"/>
      <c r="Q78" s="102"/>
    </row>
    <row r="79" spans="1:17" x14ac:dyDescent="0.25">
      <c r="A79" s="109" t="s">
        <v>106</v>
      </c>
      <c r="B79" s="106"/>
      <c r="C79" s="118"/>
      <c r="D79" s="119"/>
      <c r="E79" s="120">
        <f>IF(D78&gt;$Q$79,,UPPER(VLOOKUP(D78,'[1]Boys Do Main Draw Prep'!$A$7:$R$23,7)))</f>
        <v>0</v>
      </c>
      <c r="F79" s="121"/>
      <c r="G79" s="121"/>
      <c r="H79" s="122"/>
      <c r="I79" s="123"/>
      <c r="J79" s="106"/>
      <c r="K79" s="107"/>
      <c r="L79" s="106"/>
      <c r="M79" s="108"/>
      <c r="N79" s="106">
        <f>Q4</f>
        <v>0</v>
      </c>
      <c r="O79" s="107"/>
      <c r="P79" s="106"/>
      <c r="Q79" s="124">
        <f>MIN(4,'[1]Boys Do Main Draw Prep'!$V$5)</f>
        <v>0</v>
      </c>
    </row>
  </sheetData>
  <mergeCells count="1">
    <mergeCell ref="A4:C4"/>
  </mergeCells>
  <conditionalFormatting sqref="B7 B11 B15 B19 B23 B27 B31 B35 B39 B43 B47 B51 B55 B59 B63 B67">
    <cfRule type="cellIs" dxfId="21" priority="1" stopIfTrue="1" operator="equal">
      <formula>"DA"</formula>
    </cfRule>
  </conditionalFormatting>
  <conditionalFormatting sqref="H10 H58 H42 H50 H34 H26 H18 H66 J30 L22 N38 J62 J46 L54 J14">
    <cfRule type="expression" dxfId="19" priority="2" stopIfTrue="1">
      <formula>AND($N$1="CU",H10="Umpire")</formula>
    </cfRule>
    <cfRule type="expression" dxfId="18" priority="3" stopIfTrue="1">
      <formula>AND($N$1="CU",H10&lt;&gt;"Umpire",I10&lt;&gt;"")</formula>
    </cfRule>
    <cfRule type="expression" dxfId="17" priority="4" stopIfTrue="1">
      <formula>AND($N$1="CU",H10&lt;&gt;"Umpire")</formula>
    </cfRule>
  </conditionalFormatting>
  <conditionalFormatting sqref="L13 L29 L45 L61 N21 N53 P37 J9 J17 J25 J33 J41 J49 J57 J65">
    <cfRule type="expression" dxfId="13" priority="5" stopIfTrue="1">
      <formula>I10="as"</formula>
    </cfRule>
    <cfRule type="expression" dxfId="12" priority="6" stopIfTrue="1">
      <formula>I10="bs"</formula>
    </cfRule>
  </conditionalFormatting>
  <conditionalFormatting sqref="L14 L30 L46 L62 N22 N54 P38 J10 J18 J26 J34 J42 J50 J58 J66">
    <cfRule type="expression" dxfId="9" priority="7" stopIfTrue="1">
      <formula>I10="as"</formula>
    </cfRule>
    <cfRule type="expression" dxfId="8" priority="8" stopIfTrue="1">
      <formula>I10="bs"</formula>
    </cfRule>
  </conditionalFormatting>
  <conditionalFormatting sqref="I10 I18 I26 I34 I42 I50 I58 I66 K62 K46 K30 K14 M22 M54 O38">
    <cfRule type="expression" dxfId="5" priority="9" stopIfTrue="1">
      <formula>$N$1="CU"</formula>
    </cfRule>
  </conditionalFormatting>
  <conditionalFormatting sqref="E7 E11 E15 E19 E23 E27 E31 E35 E39 E43 E47 E51 E55 E59 E63 E67">
    <cfRule type="cellIs" dxfId="3" priority="10" stopIfTrue="1" operator="equal">
      <formula>"Bye"</formula>
    </cfRule>
  </conditionalFormatting>
  <conditionalFormatting sqref="D7 D11 D15 D19 D23 D27 D31 D35 D39 D43 D47 D51 D55 D59 D63 D67">
    <cfRule type="cellIs" dxfId="1" priority="11" stopIfTrue="1" operator="lessThan">
      <formula>5</formula>
    </cfRule>
  </conditionalFormatting>
  <dataValidations count="1">
    <dataValidation type="list" allowBlank="1" showInputMessage="1" sqref="H10 H42 H18 H58 H26 H50 H34 H66 J62 J46 L54 N38 J30 L22 J14">
      <formula1>$T$7:$T$16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1]!Jun_Show_CU">
                <anchor moveWithCells="1" sizeWithCells="1">
                  <from>
                    <xdr:col>11</xdr:col>
                    <xdr:colOff>495300</xdr:colOff>
                    <xdr:row>0</xdr:row>
                    <xdr:rowOff>9525</xdr:rowOff>
                  </from>
                  <to>
                    <xdr:col>13</xdr:col>
                    <xdr:colOff>342900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1]!Jun_Hide_CU">
                <anchor moveWithCells="1" sizeWithCells="1">
                  <from>
                    <xdr:col>11</xdr:col>
                    <xdr:colOff>485775</xdr:colOff>
                    <xdr:row>0</xdr:row>
                    <xdr:rowOff>171450</xdr:rowOff>
                  </from>
                  <to>
                    <xdr:col>13</xdr:col>
                    <xdr:colOff>342900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2013-01-30T09:29:52Z</dcterms:created>
  <dcterms:modified xsi:type="dcterms:W3CDTF">2013-01-30T09:31:00Z</dcterms:modified>
</cp:coreProperties>
</file>